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https://universityofcambridgecloud-my.sharepoint.com/personal/nm274_cam_ac_uk/Documents/Documents/Carrier_non_carrier/BCR_submission/BCR_resubmission/"/>
    </mc:Choice>
  </mc:AlternateContent>
  <xr:revisionPtr revIDLastSave="7" documentId="8_{FDFBA15B-C93F-5040-ACEF-8003A0B4D80F}" xr6:coauthVersionLast="47" xr6:coauthVersionMax="47" xr10:uidLastSave="{95318FCD-6824-C644-9115-EEA34972C45D}"/>
  <bookViews>
    <workbookView xWindow="6520" yWindow="500" windowWidth="25460" windowHeight="16300" activeTab="2" xr2:uid="{686A9AE9-61D8-DA48-8FEE-A6E04D60DD93}"/>
  </bookViews>
  <sheets>
    <sheet name="STable 1" sheetId="39" r:id="rId1"/>
    <sheet name="STable 2" sheetId="37" r:id="rId2"/>
    <sheet name="STable 3" sheetId="8" r:id="rId3"/>
    <sheet name="STable 4" sheetId="25" r:id="rId4"/>
    <sheet name="STable 5" sheetId="27" r:id="rId5"/>
    <sheet name="STable 6" sheetId="38" r:id="rId6"/>
    <sheet name="STable 7" sheetId="3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37" l="1"/>
  <c r="E38" i="37"/>
  <c r="F36" i="37"/>
  <c r="E36" i="37"/>
  <c r="D36" i="37"/>
  <c r="C36" i="37"/>
  <c r="B36" i="37"/>
  <c r="D33" i="37"/>
  <c r="C33" i="37"/>
  <c r="B33" i="37"/>
  <c r="D30" i="37"/>
  <c r="C30" i="37"/>
  <c r="B30" i="37"/>
  <c r="F27" i="37"/>
  <c r="E27" i="37"/>
  <c r="D27" i="37"/>
  <c r="C27" i="37"/>
  <c r="B27" i="37"/>
  <c r="A15" i="32"/>
  <c r="A12" i="32"/>
  <c r="A11" i="32"/>
  <c r="A18" i="32" l="1"/>
  <c r="A17" i="32"/>
  <c r="A14" i="32"/>
  <c r="A10" i="32"/>
  <c r="A8" i="32"/>
  <c r="A7" i="32"/>
  <c r="A6" i="32"/>
  <c r="F15" i="25"/>
  <c r="F28" i="25"/>
  <c r="C28" i="25"/>
  <c r="C15" i="25"/>
  <c r="C15" i="8" l="1"/>
  <c r="D15" i="8"/>
  <c r="B15" i="8"/>
  <c r="C27" i="8"/>
  <c r="D27" i="8"/>
  <c r="B27" i="8"/>
</calcChain>
</file>

<file path=xl/sharedStrings.xml><?xml version="1.0" encoding="utf-8"?>
<sst xmlns="http://schemas.openxmlformats.org/spreadsheetml/2006/main" count="349" uniqueCount="136">
  <si>
    <t>RRSO</t>
  </si>
  <si>
    <t>Death</t>
  </si>
  <si>
    <t>Interview</t>
  </si>
  <si>
    <t>Premenopausal</t>
  </si>
  <si>
    <t>Total</t>
  </si>
  <si>
    <t>Age 55</t>
  </si>
  <si>
    <t>Breast cancer</t>
  </si>
  <si>
    <t>Ovarian cancer</t>
  </si>
  <si>
    <t>Other cancer</t>
  </si>
  <si>
    <t>Peritoneal cancer</t>
  </si>
  <si>
    <t>FallTube cancer</t>
  </si>
  <si>
    <t>Age periods stopped</t>
  </si>
  <si>
    <t>Gene/carrier status</t>
  </si>
  <si>
    <t>Non-carriers</t>
  </si>
  <si>
    <t>N = 3,046</t>
  </si>
  <si>
    <t>Height (m)</t>
  </si>
  <si>
    <t>    Unknown height (N)</t>
  </si>
  <si>
    <t>BMI at interview (kg)</t>
  </si>
  <si>
    <t>    Unknown BMI (N)</t>
  </si>
  <si>
    <t>BMI at age 18 (kg)</t>
  </si>
  <si>
    <t>BRCA1 carriers</t>
  </si>
  <si>
    <t>BRCA2 carriers</t>
  </si>
  <si>
    <t>N = 2,857</t>
  </si>
  <si>
    <t>N = 3,264</t>
  </si>
  <si>
    <t>Birth cohort</t>
  </si>
  <si>
    <t>    Unknown BMI age 18 (N)</t>
  </si>
  <si>
    <t>estimate</t>
  </si>
  <si>
    <t>L95CI</t>
  </si>
  <si>
    <t>U95CI</t>
  </si>
  <si>
    <t>p.value</t>
  </si>
  <si>
    <t>height (m)</t>
  </si>
  <si>
    <t>BMI (kg)</t>
  </si>
  <si>
    <t>Age category</t>
  </si>
  <si>
    <t>Unaffected (N)</t>
  </si>
  <si>
    <t xml:space="preserve"> Unaffected PYRS</t>
  </si>
  <si>
    <t xml:space="preserve">Affected   PYRS </t>
  </si>
  <si>
    <t>BC (N)</t>
  </si>
  <si>
    <t>Weights for affected women</t>
  </si>
  <si>
    <t>Weights for unaffected women</t>
  </si>
  <si>
    <t>18-24</t>
  </si>
  <si>
    <t>25-29</t>
  </si>
  <si>
    <t>30-34</t>
  </si>
  <si>
    <t>35-39</t>
  </si>
  <si>
    <t>40-44</t>
  </si>
  <si>
    <t>45-49</t>
  </si>
  <si>
    <t>50-54</t>
  </si>
  <si>
    <t>55-59</t>
  </si>
  <si>
    <t>60-64</t>
  </si>
  <si>
    <t>65-69</t>
  </si>
  <si>
    <t>70-79</t>
  </si>
  <si>
    <r>
      <rPr>
        <b/>
        <i/>
        <sz val="12"/>
        <color theme="1"/>
        <rFont val="Aptos Narrow"/>
        <family val="2"/>
        <scheme val="minor"/>
      </rPr>
      <t>BRCA1</t>
    </r>
    <r>
      <rPr>
        <b/>
        <sz val="12"/>
        <color theme="1"/>
        <rFont val="Aptos Narrow"/>
        <family val="2"/>
        <scheme val="minor"/>
      </rPr>
      <t xml:space="preserve"> PV carriers</t>
    </r>
  </si>
  <si>
    <t>Trait</t>
  </si>
  <si>
    <t>1970-1979</t>
  </si>
  <si>
    <t>&lt;1920</t>
  </si>
  <si>
    <t>1920-1929</t>
  </si>
  <si>
    <t>1930-1939</t>
  </si>
  <si>
    <t>1940-1949</t>
  </si>
  <si>
    <t>1950-1959</t>
  </si>
  <si>
    <t>1960-1969</t>
  </si>
  <si>
    <t>1980+</t>
  </si>
  <si>
    <t>External average incidences</t>
  </si>
  <si>
    <t>Menopausal (Natural menopause)</t>
  </si>
  <si>
    <r>
      <rPr>
        <i/>
        <sz val="12"/>
        <color theme="1"/>
        <rFont val="Aptos Narrow"/>
        <scheme val="minor"/>
      </rPr>
      <t>BRCA1</t>
    </r>
    <r>
      <rPr>
        <sz val="12"/>
        <color theme="1"/>
        <rFont val="Aptos Narrow"/>
        <family val="2"/>
        <scheme val="minor"/>
      </rPr>
      <t xml:space="preserve"> PV</t>
    </r>
    <r>
      <rPr>
        <sz val="12"/>
        <color theme="1"/>
        <rFont val="Aptos Narrow"/>
        <scheme val="minor"/>
      </rPr>
      <t xml:space="preserve"> carriers</t>
    </r>
  </si>
  <si>
    <r>
      <rPr>
        <i/>
        <sz val="12"/>
        <color theme="1"/>
        <rFont val="Aptos Narrow"/>
        <scheme val="minor"/>
      </rPr>
      <t>BRCA2</t>
    </r>
    <r>
      <rPr>
        <sz val="12"/>
        <color theme="1"/>
        <rFont val="Aptos Narrow"/>
        <family val="2"/>
        <scheme val="minor"/>
      </rPr>
      <t xml:space="preserve"> PV carriers</t>
    </r>
  </si>
  <si>
    <t xml:space="preserve">AAM (years) </t>
  </si>
  <si>
    <t>Total all ages</t>
  </si>
  <si>
    <t>Individuals were weighted such that the observed breast cancer incidence rates were consistent with established age-specific incidence rates and relative risk estimates for BRCA1 and BRCA2 PV carriers (31,32) and https://www.medrxiv.org/content/10.1101/2024.04.18.24305970v2</t>
  </si>
  <si>
    <t xml:space="preserve">PYRS, person years; BC, breast cancers in EMBRACE; N, number; BC (N) number of breast cancers diagnosed at interview. </t>
  </si>
  <si>
    <r>
      <rPr>
        <vertAlign val="superscript"/>
        <sz val="10"/>
        <color theme="1"/>
        <rFont val="Aptos Narrow (Body)"/>
      </rPr>
      <t>b</t>
    </r>
    <r>
      <rPr>
        <sz val="10"/>
        <color theme="1"/>
        <rFont val="Aptos Narrow"/>
        <family val="2"/>
        <scheme val="minor"/>
      </rPr>
      <t xml:space="preserve"> one person has age at death recorded 3 month prior to age at interview; cause of death is unknown/ill-defined, no cancer recorded</t>
    </r>
  </si>
  <si>
    <r>
      <t>RRSO</t>
    </r>
    <r>
      <rPr>
        <vertAlign val="superscript"/>
        <sz val="12"/>
        <color theme="1"/>
        <rFont val="Aptos Narrow (Body)"/>
      </rPr>
      <t>a</t>
    </r>
  </si>
  <si>
    <r>
      <t>Death</t>
    </r>
    <r>
      <rPr>
        <vertAlign val="superscript"/>
        <sz val="12"/>
        <color theme="1"/>
        <rFont val="Aptos Narrow (Body)"/>
      </rPr>
      <t>b</t>
    </r>
  </si>
  <si>
    <t>AAM, Age at menarche; all analyses adjusted for birth cohort (&lt;1940, 1940-1949,1950-1959, 1960-1969, 1970-1979, &gt;=1980); BMI, Body Mass Index at baseline, BMI18, BMI at age 18 years; AFB, Age at first birth</t>
  </si>
  <si>
    <r>
      <rPr>
        <b/>
        <i/>
        <sz val="12"/>
        <color theme="1"/>
        <rFont val="Aptos Narrow"/>
        <family val="2"/>
        <scheme val="minor"/>
      </rPr>
      <t>BRCA2</t>
    </r>
    <r>
      <rPr>
        <b/>
        <sz val="12"/>
        <color theme="1"/>
        <rFont val="Aptos Narrow"/>
        <family val="2"/>
        <scheme val="minor"/>
      </rPr>
      <t xml:space="preserve"> PV carriers</t>
    </r>
  </si>
  <si>
    <t>BRCA1 PV carriers</t>
  </si>
  <si>
    <t>BRCA2 PV carriers</t>
  </si>
  <si>
    <r>
      <rPr>
        <vertAlign val="superscript"/>
        <sz val="10"/>
        <color theme="1"/>
        <rFont val="Aptos Narrow (Body)"/>
      </rPr>
      <t xml:space="preserve">a </t>
    </r>
    <r>
      <rPr>
        <sz val="10"/>
        <color theme="1"/>
        <rFont val="Aptos Narrow"/>
        <family val="2"/>
        <scheme val="minor"/>
      </rPr>
      <t xml:space="preserve">158 </t>
    </r>
    <r>
      <rPr>
        <i/>
        <sz val="10"/>
        <color theme="1"/>
        <rFont val="Aptos Narrow"/>
        <scheme val="minor"/>
      </rPr>
      <t>BRCA1</t>
    </r>
    <r>
      <rPr>
        <sz val="10"/>
        <color theme="1"/>
        <rFont val="Aptos Narrow"/>
        <family val="2"/>
        <scheme val="minor"/>
      </rPr>
      <t xml:space="preserve"> PV carriers, 125 </t>
    </r>
    <r>
      <rPr>
        <i/>
        <sz val="10"/>
        <color theme="1"/>
        <rFont val="Aptos Narrow"/>
        <scheme val="minor"/>
      </rPr>
      <t>BRCA2</t>
    </r>
    <r>
      <rPr>
        <sz val="10"/>
        <color theme="1"/>
        <rFont val="Aptos Narrow"/>
        <family val="2"/>
        <scheme val="minor"/>
      </rPr>
      <t xml:space="preserve"> PV carriers and 27 non-carriers underwent prophylactic bilateral mastectomy and had no breast cancer diagnosis prior to interview</t>
    </r>
  </si>
  <si>
    <r>
      <rPr>
        <vertAlign val="superscript"/>
        <sz val="10"/>
        <color theme="1"/>
        <rFont val="Aptos Narrow (Body)"/>
      </rPr>
      <t xml:space="preserve">a </t>
    </r>
    <r>
      <rPr>
        <sz val="10"/>
        <color theme="1"/>
        <rFont val="Aptos Narrow"/>
        <family val="2"/>
        <scheme val="minor"/>
      </rPr>
      <t>Only women with no missing information on age at menarche, BMI, height and parity were included in the analyses;  Parity and AFB treated as categorical variables</t>
    </r>
  </si>
  <si>
    <t>Starting dataset</t>
  </si>
  <si>
    <t>Reason periods stopping given as RRSO/hysterectomy but neither age at RRSO or age at which periods stopped available</t>
  </si>
  <si>
    <t>Reason for period stopping given as natural menopause but no information on age at which periods stopped available</t>
  </si>
  <si>
    <t>Missing Data</t>
  </si>
  <si>
    <t>Analytical Data-set</t>
  </si>
  <si>
    <t>    Unknown AAM (N)</t>
  </si>
  <si>
    <t>% Missing</t>
  </si>
  <si>
    <t xml:space="preserve">Age at first birth (years) </t>
  </si>
  <si>
    <t xml:space="preserve"> Missing</t>
  </si>
  <si>
    <t>Q. Have you had a menstrual period within the last 12 months? </t>
  </si>
  <si>
    <t>    Unknown (N)</t>
  </si>
  <si>
    <t xml:space="preserve">Q. Have your periods stopped completely? </t>
  </si>
  <si>
    <t>Unknown (N)</t>
  </si>
  <si>
    <t>p-value</t>
  </si>
  <si>
    <t>Linear regression among pre and post-menopausal women using cens.normal function in VGAM</t>
  </si>
  <si>
    <t>+ Birth cohort</t>
  </si>
  <si>
    <t xml:space="preserve">In women with ANM or end of FUP &gt;=40 years </t>
  </si>
  <si>
    <t>IFD</t>
  </si>
  <si>
    <t>MS</t>
  </si>
  <si>
    <t>No RNA</t>
  </si>
  <si>
    <t>Unknown</t>
  </si>
  <si>
    <t xml:space="preserve">IFD, in frame deletion as a result of a small deletion, aberrant splicing or large genomic rearrangement; </t>
  </si>
  <si>
    <r>
      <t>BRCA1</t>
    </r>
    <r>
      <rPr>
        <b/>
        <sz val="12"/>
        <color theme="1"/>
        <rFont val="Aptos Narrow"/>
        <scheme val="minor"/>
      </rPr>
      <t xml:space="preserve"> PV carriers</t>
    </r>
  </si>
  <si>
    <r>
      <t>BRCA2 PV</t>
    </r>
    <r>
      <rPr>
        <b/>
        <sz val="12"/>
        <color theme="1"/>
        <rFont val="Aptos Narrow"/>
        <scheme val="minor"/>
      </rPr>
      <t xml:space="preserve"> carriers</t>
    </r>
  </si>
  <si>
    <r>
      <t>+ Parity+AFB+BMI+AAM</t>
    </r>
    <r>
      <rPr>
        <vertAlign val="superscript"/>
        <sz val="12"/>
        <color theme="1"/>
        <rFont val="Aptos Narrow"/>
        <scheme val="minor"/>
      </rPr>
      <t>a</t>
    </r>
  </si>
  <si>
    <r>
      <t>+ Parity+AFB+BMI18+AAM</t>
    </r>
    <r>
      <rPr>
        <vertAlign val="superscript"/>
        <sz val="12"/>
        <color theme="1"/>
        <rFont val="Aptos Narrow"/>
        <scheme val="minor"/>
      </rPr>
      <t>a</t>
    </r>
  </si>
  <si>
    <t>Analyses were adjusted for birth cohort (categorised as &lt;1940, 1940-1949,1950-1959, &gt;=1960) and using weights derived as described in the Methods.</t>
  </si>
  <si>
    <t>STable 1: Distribution of protein truncating, missense, and in frame deletions observed in EMBRACE PV carriers</t>
  </si>
  <si>
    <t>STable 2: Numbers of women excluded from the data for construction of the analytical dataset, and numbers with missing information in key variables measured</t>
  </si>
  <si>
    <t xml:space="preserve">Individuals with age at menarche &gt;25 (ie. 50 and 29) </t>
  </si>
  <si>
    <t xml:space="preserve">Individuals with age at cancer diagnosis less than 15 years of age </t>
  </si>
  <si>
    <t>Data exclusions and construction of the analytic dataset</t>
  </si>
  <si>
    <r>
      <t xml:space="preserve">STable 7: Association between age at menarche, height, and BMI at age at interview or BMI at age 18 years and </t>
    </r>
    <r>
      <rPr>
        <b/>
        <i/>
        <sz val="12"/>
        <color theme="1"/>
        <rFont val="Aptos Narrow"/>
        <scheme val="minor"/>
      </rPr>
      <t>BRCA1</t>
    </r>
    <r>
      <rPr>
        <b/>
        <sz val="12"/>
        <color theme="1"/>
        <rFont val="Aptos Narrow"/>
        <family val="2"/>
        <scheme val="minor"/>
      </rPr>
      <t xml:space="preserve"> and </t>
    </r>
    <r>
      <rPr>
        <b/>
        <i/>
        <sz val="12"/>
        <color theme="1"/>
        <rFont val="Aptos Narrow"/>
        <scheme val="minor"/>
      </rPr>
      <t>BRCA2</t>
    </r>
    <r>
      <rPr>
        <b/>
        <sz val="12"/>
        <color theme="1"/>
        <rFont val="Aptos Narrow"/>
        <scheme val="minor"/>
      </rPr>
      <t xml:space="preserve"> PV</t>
    </r>
    <r>
      <rPr>
        <b/>
        <i/>
        <sz val="12"/>
        <color theme="1"/>
        <rFont val="Aptos Narrow"/>
        <scheme val="minor"/>
      </rPr>
      <t xml:space="preserve"> </t>
    </r>
    <r>
      <rPr>
        <b/>
        <sz val="12"/>
        <color theme="1"/>
        <rFont val="Aptos Narrow"/>
        <family val="2"/>
        <scheme val="minor"/>
      </rPr>
      <t>carrier vs non-carrier status - unweighted analyses</t>
    </r>
  </si>
  <si>
    <t>STable 5: Breast cancer incidences for BRCA1 and BRCA2 PV carriers by age category and birth cohort</t>
  </si>
  <si>
    <r>
      <t xml:space="preserve">STable 4: Computed weights in EMBRACE, assuming UK </t>
    </r>
    <r>
      <rPr>
        <b/>
        <i/>
        <sz val="12"/>
        <color theme="1"/>
        <rFont val="Aptos Narrow"/>
        <scheme val="minor"/>
      </rPr>
      <t>BRCA1</t>
    </r>
    <r>
      <rPr>
        <b/>
        <sz val="12"/>
        <color theme="1"/>
        <rFont val="Aptos Narrow"/>
        <scheme val="minor"/>
      </rPr>
      <t xml:space="preserve"> and</t>
    </r>
    <r>
      <rPr>
        <b/>
        <i/>
        <sz val="12"/>
        <color theme="1"/>
        <rFont val="Aptos Narrow"/>
        <scheme val="minor"/>
      </rPr>
      <t xml:space="preserve"> BRCA2</t>
    </r>
    <r>
      <rPr>
        <b/>
        <sz val="12"/>
        <color theme="1"/>
        <rFont val="Aptos Narrow"/>
        <scheme val="minor"/>
      </rPr>
      <t xml:space="preserve"> PV carrier incidence rates </t>
    </r>
    <r>
      <rPr>
        <b/>
        <vertAlign val="superscript"/>
        <sz val="12"/>
        <color theme="1"/>
        <rFont val="Aptos Narrow (Body)"/>
      </rPr>
      <t>a</t>
    </r>
  </si>
  <si>
    <r>
      <t xml:space="preserve">STable 3. First event experienced by </t>
    </r>
    <r>
      <rPr>
        <b/>
        <i/>
        <sz val="12"/>
        <color theme="1"/>
        <rFont val="Aptos Narrow"/>
        <scheme val="minor"/>
      </rPr>
      <t>BRCA1</t>
    </r>
    <r>
      <rPr>
        <b/>
        <sz val="12"/>
        <color theme="1"/>
        <rFont val="Aptos Narrow"/>
        <scheme val="minor"/>
      </rPr>
      <t>,</t>
    </r>
    <r>
      <rPr>
        <b/>
        <i/>
        <sz val="12"/>
        <color theme="1"/>
        <rFont val="Aptos Narrow"/>
        <scheme val="minor"/>
      </rPr>
      <t xml:space="preserve"> BRCA2</t>
    </r>
    <r>
      <rPr>
        <b/>
        <sz val="12"/>
        <color theme="1"/>
        <rFont val="Aptos Narrow"/>
        <scheme val="minor"/>
      </rPr>
      <t xml:space="preserve"> PV carriers and non-carriers in women designated as pre-menopausal or having experienced natural menopause</t>
    </r>
  </si>
  <si>
    <t xml:space="preserve"> PTV, pathogenic variant generating a premature termination codon as a result of a nonsense substitution, or a frameshift due to small deletion or insertion, aberrant splicing or large genomic rearrangement</t>
  </si>
  <si>
    <r>
      <rPr>
        <vertAlign val="superscript"/>
        <sz val="11"/>
        <color theme="1"/>
        <rFont val="Aptos Narrow"/>
        <scheme val="minor"/>
      </rPr>
      <t>a</t>
    </r>
    <r>
      <rPr>
        <sz val="11"/>
        <color theme="1"/>
        <rFont val="Aptos Narrow"/>
        <scheme val="minor"/>
      </rPr>
      <t xml:space="preserve">Logistic regression comparing missing vs non-missing data and </t>
    </r>
    <r>
      <rPr>
        <i/>
        <sz val="11"/>
        <color theme="1"/>
        <rFont val="Aptos Narrow"/>
        <scheme val="minor"/>
      </rPr>
      <t xml:space="preserve">BRCA1 </t>
    </r>
    <r>
      <rPr>
        <sz val="11"/>
        <color theme="1"/>
        <rFont val="Aptos Narrow"/>
        <scheme val="minor"/>
      </rPr>
      <t xml:space="preserve">or </t>
    </r>
    <r>
      <rPr>
        <i/>
        <sz val="11"/>
        <color theme="1"/>
        <rFont val="Aptos Narrow"/>
        <scheme val="minor"/>
      </rPr>
      <t>BRCA2</t>
    </r>
    <r>
      <rPr>
        <sz val="11"/>
        <color theme="1"/>
        <rFont val="Aptos Narrow"/>
        <scheme val="minor"/>
      </rPr>
      <t xml:space="preserve"> PV vs non-carrier status.</t>
    </r>
  </si>
  <si>
    <r>
      <t xml:space="preserve">STable 6: Association between age at natural menopause and </t>
    </r>
    <r>
      <rPr>
        <b/>
        <i/>
        <sz val="12"/>
        <color theme="1"/>
        <rFont val="Aptos Narrow"/>
        <scheme val="minor"/>
      </rPr>
      <t>BRCA1</t>
    </r>
    <r>
      <rPr>
        <b/>
        <sz val="12"/>
        <color theme="1"/>
        <rFont val="Aptos Narrow"/>
        <scheme val="minor"/>
      </rPr>
      <t xml:space="preserve"> and </t>
    </r>
    <r>
      <rPr>
        <b/>
        <i/>
        <sz val="12"/>
        <color theme="1"/>
        <rFont val="Aptos Narrow"/>
        <scheme val="minor"/>
      </rPr>
      <t>BRCA2</t>
    </r>
    <r>
      <rPr>
        <b/>
        <sz val="12"/>
        <color theme="1"/>
        <rFont val="Aptos Narrow"/>
        <scheme val="minor"/>
      </rPr>
      <t xml:space="preserve"> PV carrier vs non-carrier status, limiting definition of PV carriers to PTVs</t>
    </r>
  </si>
  <si>
    <t>PTV, pathogenic variant generating a premature termination codon as a result of a nonsense substitution, or a frameshift due to small deletion or insertion, aberrant splicing or large genomic rearrangement</t>
  </si>
  <si>
    <t>MS, pathogenic missense variant</t>
  </si>
  <si>
    <t>PTV</t>
  </si>
  <si>
    <r>
      <t xml:space="preserve">In total, 2261 </t>
    </r>
    <r>
      <rPr>
        <i/>
        <sz val="10"/>
        <color theme="1"/>
        <rFont val="Aptos Narrow"/>
        <scheme val="minor"/>
      </rPr>
      <t>BRCA1</t>
    </r>
    <r>
      <rPr>
        <sz val="10"/>
        <color theme="1"/>
        <rFont val="Aptos Narrow"/>
        <scheme val="minor"/>
      </rPr>
      <t xml:space="preserve"> PV carriers, 2878 </t>
    </r>
    <r>
      <rPr>
        <i/>
        <sz val="10"/>
        <color theme="1"/>
        <rFont val="Aptos Narrow"/>
        <scheme val="minor"/>
      </rPr>
      <t>BRCA2</t>
    </r>
    <r>
      <rPr>
        <sz val="10"/>
        <color theme="1"/>
        <rFont val="Aptos Narrow"/>
        <scheme val="minor"/>
      </rPr>
      <t xml:space="preserve"> PV carriers, and 2857 non-carriers were included in these analyses</t>
    </r>
  </si>
  <si>
    <r>
      <t>BRCA1 PV carriers vs non-carrier  Pr(&gt;|z|)</t>
    </r>
    <r>
      <rPr>
        <vertAlign val="superscript"/>
        <sz val="12"/>
        <color theme="1"/>
        <rFont val="Aptos Narrow"/>
        <scheme val="minor"/>
      </rPr>
      <t>a</t>
    </r>
  </si>
  <si>
    <r>
      <t>BRCA2 PV carriers vs non-carrier Pr(&gt;|z|)</t>
    </r>
    <r>
      <rPr>
        <vertAlign val="superscript"/>
        <sz val="12"/>
        <color theme="1"/>
        <rFont val="Aptos Narrow"/>
        <scheme val="minor"/>
      </rPr>
      <t>a</t>
    </r>
  </si>
  <si>
    <t>Missing age periods stopped but reason for periods stopping is not missing (and is not 'natural menopause')</t>
  </si>
  <si>
    <t>Reason given for periods stopping is RRSO/Hysterectomy but missing age at RRSO and no evidence for hysterectomy (censored at age periods stopped)</t>
  </si>
  <si>
    <t>Individual with no information on any risk factors</t>
  </si>
  <si>
    <t xml:space="preserve">Age at menarche (years) </t>
  </si>
  <si>
    <t xml:space="preserve">45 BRCA1 carriers, 68 BRCA2 carriers , and 55 non-carriers, classifed as premenopausal and censored at Age periods stopped gave 'other' as reason for menopause </t>
  </si>
  <si>
    <t xml:space="preserve">For women assigned to the pre-menopausal group and censored at 'Age periods stopped',  the main reason given was  'RRSO/Hysterectomy' and Hysterectomy was a primary reason; other reasons (for a small number of women) were chemotherapy, radiotherapy, medication, contraception, and </t>
  </si>
  <si>
    <t>11 BRCA1 carriers, 5 BRCA2 carriers and 17 non-carrier women classified as premenopausal censored at age at interview said they had experienced natural menopause on questionnaire, and the age periods stopped for these women was close to age at interview (26 of these women had indicated in another question that they had had periods in the last 12 months)</t>
  </si>
  <si>
    <t>There was some uncertainty in the allocating these women, but sensitivity analyses including them as menopausal made little difference to the results</t>
  </si>
  <si>
    <r>
      <rPr>
        <vertAlign val="superscript"/>
        <sz val="10"/>
        <color theme="1"/>
        <rFont val="Aptos Narrow (Body)"/>
      </rPr>
      <t>a</t>
    </r>
    <r>
      <rPr>
        <sz val="10"/>
        <color theme="1"/>
        <rFont val="Aptos Narrow"/>
        <family val="2"/>
        <scheme val="minor"/>
      </rPr>
      <t>age at RRSO was the same as 'Age periods stopped' for 9 women (three BRCA1, three BRCA2 and three non-carriers) but reason given is natural menopause or reaching age 55, therefore included as having experienced natural menopause</t>
    </r>
  </si>
  <si>
    <t xml:space="preserve">Interview </t>
  </si>
  <si>
    <t xml:space="preserve">Age periods stopped </t>
  </si>
  <si>
    <t>Note: 105 non-carriers were diagnosed with BC at interview</t>
  </si>
  <si>
    <t>ANM, age at natural menopause; AAM, age at menarche; AFB, age at first birth; BMI, Body Mass Index at baseline; BMI18, BMI at age 18 years; FUP, follow-up</t>
  </si>
  <si>
    <r>
      <rPr>
        <vertAlign val="superscript"/>
        <sz val="10"/>
        <color theme="1"/>
        <rFont val="Aptos Narrow (Body)"/>
      </rPr>
      <t xml:space="preserve">a </t>
    </r>
    <r>
      <rPr>
        <sz val="10"/>
        <color theme="1"/>
        <rFont val="Aptos Narrow"/>
        <family val="2"/>
        <scheme val="minor"/>
      </rPr>
      <t>carried out on data with no missing information on AAM, BMI or BMI at age 18, parity;  Parity and AFB treated as categorical variables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</si>
</sst>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000"/>
  </numFmts>
  <fonts count="26" x14ac:knownFonts="1">
    <font>
      <sz val="12"/>
      <color theme="1"/>
      <name val="Aptos Narrow"/>
      <family val="2"/>
      <scheme val="minor"/>
    </font>
    <font>
      <b/>
      <sz val="12"/>
      <color theme="1"/>
      <name val="Aptos Narrow"/>
      <family val="2"/>
      <scheme val="minor"/>
    </font>
    <font>
      <b/>
      <i/>
      <sz val="12"/>
      <color theme="1"/>
      <name val="Aptos Narrow"/>
      <family val="2"/>
      <scheme val="minor"/>
    </font>
    <font>
      <sz val="12"/>
      <color theme="1"/>
      <name val="Calibri"/>
      <family val="2"/>
    </font>
    <font>
      <sz val="12"/>
      <color theme="1"/>
      <name val="Aptos Narrow"/>
      <family val="2"/>
      <scheme val="minor"/>
    </font>
    <font>
      <sz val="11"/>
      <color theme="1"/>
      <name val="Aptos Narrow"/>
      <family val="2"/>
      <scheme val="minor"/>
    </font>
    <font>
      <sz val="12"/>
      <color theme="0"/>
      <name val="Aptos Narrow"/>
      <family val="2"/>
      <scheme val="minor"/>
    </font>
    <font>
      <b/>
      <sz val="12"/>
      <color theme="1"/>
      <name val="Aptos Narrow"/>
      <scheme val="minor"/>
    </font>
    <font>
      <b/>
      <i/>
      <sz val="12"/>
      <color theme="1"/>
      <name val="Aptos Narrow"/>
      <scheme val="minor"/>
    </font>
    <font>
      <i/>
      <sz val="12"/>
      <color theme="1"/>
      <name val="Aptos Narrow"/>
      <scheme val="minor"/>
    </font>
    <font>
      <sz val="12"/>
      <color theme="1"/>
      <name val="Aptos Narrow"/>
      <scheme val="minor"/>
    </font>
    <font>
      <sz val="10"/>
      <color theme="1"/>
      <name val="Aptos Narrow"/>
      <family val="2"/>
      <scheme val="minor"/>
    </font>
    <font>
      <sz val="10"/>
      <color theme="1"/>
      <name val="Aptos Narrow"/>
      <scheme val="minor"/>
    </font>
    <font>
      <sz val="10"/>
      <name val="Arial"/>
      <family val="2"/>
      <charset val="1"/>
    </font>
    <font>
      <i/>
      <sz val="10"/>
      <color theme="1"/>
      <name val="Aptos Narrow"/>
      <scheme val="minor"/>
    </font>
    <font>
      <sz val="10"/>
      <color theme="1"/>
      <name val="Aptos Narrow (Body)"/>
    </font>
    <font>
      <vertAlign val="superscript"/>
      <sz val="10"/>
      <color theme="1"/>
      <name val="Aptos Narrow (Body)"/>
    </font>
    <font>
      <vertAlign val="superscript"/>
      <sz val="12"/>
      <color theme="1"/>
      <name val="Aptos Narrow (Body)"/>
    </font>
    <font>
      <i/>
      <sz val="12"/>
      <color theme="1"/>
      <name val="Calibri"/>
      <family val="2"/>
    </font>
    <font>
      <b/>
      <vertAlign val="superscript"/>
      <sz val="12"/>
      <color theme="1"/>
      <name val="Aptos Narrow (Body)"/>
    </font>
    <font>
      <vertAlign val="superscript"/>
      <sz val="12"/>
      <color theme="1"/>
      <name val="Aptos Narrow"/>
      <scheme val="minor"/>
    </font>
    <font>
      <sz val="11"/>
      <color theme="1"/>
      <name val="Aptos Narrow"/>
      <scheme val="minor"/>
    </font>
    <font>
      <vertAlign val="superscript"/>
      <sz val="11"/>
      <color theme="1"/>
      <name val="Aptos Narrow"/>
      <scheme val="minor"/>
    </font>
    <font>
      <i/>
      <sz val="11"/>
      <color theme="1"/>
      <name val="Aptos Narrow"/>
      <scheme val="minor"/>
    </font>
    <font>
      <sz val="10"/>
      <color theme="1"/>
      <name val="Aptos"/>
    </font>
    <font>
      <sz val="10"/>
      <color rgb="FF000000"/>
      <name val="Aptos Narrow"/>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top/>
      <bottom style="double">
        <color indexed="64"/>
      </bottom>
      <diagonal/>
    </border>
  </borders>
  <cellStyleXfs count="4">
    <xf numFmtId="0" fontId="0" fillId="0" borderId="0"/>
    <xf numFmtId="9" fontId="4" fillId="0" borderId="0" applyFont="0" applyFill="0" applyBorder="0" applyAlignment="0" applyProtection="0"/>
    <xf numFmtId="0" fontId="5" fillId="0" borderId="0"/>
    <xf numFmtId="0" fontId="13" fillId="0" borderId="0"/>
  </cellStyleXfs>
  <cellXfs count="186">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left" vertical="center"/>
    </xf>
    <xf numFmtId="1" fontId="0" fillId="0" borderId="1" xfId="0" applyNumberFormat="1"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2" fontId="0" fillId="0" borderId="14" xfId="0" applyNumberFormat="1" applyBorder="1" applyAlignment="1">
      <alignment horizontal="center" vertical="center"/>
    </xf>
    <xf numFmtId="165" fontId="0" fillId="0" borderId="8" xfId="0" applyNumberFormat="1" applyBorder="1" applyAlignment="1">
      <alignment horizontal="center" vertical="center"/>
    </xf>
    <xf numFmtId="165" fontId="0" fillId="0" borderId="7" xfId="0" applyNumberFormat="1" applyBorder="1" applyAlignment="1">
      <alignment horizontal="center" vertical="center"/>
    </xf>
    <xf numFmtId="165" fontId="0" fillId="0" borderId="10" xfId="0" applyNumberFormat="1" applyBorder="1" applyAlignment="1">
      <alignment horizontal="center" vertical="center"/>
    </xf>
    <xf numFmtId="164" fontId="0" fillId="0" borderId="8" xfId="0" applyNumberFormat="1" applyBorder="1" applyAlignment="1">
      <alignment horizontal="center" vertical="center"/>
    </xf>
    <xf numFmtId="164" fontId="0" fillId="0" borderId="7" xfId="0" applyNumberFormat="1" applyBorder="1" applyAlignment="1">
      <alignment horizontal="center" vertical="center"/>
    </xf>
    <xf numFmtId="164" fontId="0" fillId="0" borderId="10" xfId="0" applyNumberFormat="1" applyBorder="1" applyAlignment="1">
      <alignment horizontal="center" vertical="center"/>
    </xf>
    <xf numFmtId="2" fontId="0" fillId="0" borderId="6" xfId="0" applyNumberFormat="1" applyBorder="1" applyAlignment="1">
      <alignment horizontal="center" vertical="center"/>
    </xf>
    <xf numFmtId="2" fontId="0" fillId="0" borderId="2" xfId="0" applyNumberFormat="1" applyBorder="1" applyAlignment="1">
      <alignment horizontal="center" vertical="center"/>
    </xf>
    <xf numFmtId="2" fontId="0" fillId="0" borderId="11" xfId="0" applyNumberFormat="1" applyBorder="1" applyAlignment="1">
      <alignment horizontal="center" vertical="center"/>
    </xf>
    <xf numFmtId="165" fontId="0" fillId="0" borderId="12" xfId="0" applyNumberFormat="1" applyBorder="1" applyAlignment="1">
      <alignment horizontal="center" vertical="center"/>
    </xf>
    <xf numFmtId="165" fontId="0" fillId="0" borderId="13" xfId="0" applyNumberFormat="1" applyBorder="1" applyAlignment="1">
      <alignment horizontal="center" vertical="center"/>
    </xf>
    <xf numFmtId="165" fontId="0" fillId="0" borderId="14" xfId="0" applyNumberFormat="1" applyBorder="1" applyAlignment="1">
      <alignment horizontal="center" vertical="center"/>
    </xf>
    <xf numFmtId="165"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indent="1"/>
    </xf>
    <xf numFmtId="9" fontId="0" fillId="0" borderId="0" xfId="1" applyFont="1" applyBorder="1"/>
    <xf numFmtId="0" fontId="1" fillId="0" borderId="0" xfId="0" applyFont="1"/>
    <xf numFmtId="0" fontId="0" fillId="0" borderId="0" xfId="0" applyAlignment="1">
      <alignment horizontal="center"/>
    </xf>
    <xf numFmtId="0" fontId="0" fillId="0" borderId="1" xfId="0" applyBorder="1" applyAlignment="1">
      <alignment horizontal="left"/>
    </xf>
    <xf numFmtId="164" fontId="6" fillId="0" borderId="0" xfId="0" applyNumberFormat="1" applyFont="1" applyAlignment="1">
      <alignment horizontal="center" vertical="center"/>
    </xf>
    <xf numFmtId="0" fontId="0" fillId="0" borderId="9" xfId="0" applyBorder="1" applyAlignment="1">
      <alignment horizontal="center" vertical="center"/>
    </xf>
    <xf numFmtId="0" fontId="1" fillId="0" borderId="1" xfId="0" applyFont="1" applyBorder="1" applyAlignment="1">
      <alignment horizontal="left" vertical="center"/>
    </xf>
    <xf numFmtId="0" fontId="7" fillId="0" borderId="2" xfId="0" applyFont="1" applyBorder="1"/>
    <xf numFmtId="0" fontId="10" fillId="0" borderId="0" xfId="0" applyFont="1"/>
    <xf numFmtId="0" fontId="10" fillId="0" borderId="7" xfId="0" applyFont="1" applyBorder="1" applyAlignment="1">
      <alignment horizontal="left"/>
    </xf>
    <xf numFmtId="0" fontId="11" fillId="0" borderId="0" xfId="0" applyFont="1" applyAlignment="1">
      <alignment horizontal="left"/>
    </xf>
    <xf numFmtId="0" fontId="11" fillId="0" borderId="0" xfId="0" applyFont="1"/>
    <xf numFmtId="0" fontId="11" fillId="0" borderId="2" xfId="0" applyFont="1" applyBorder="1" applyAlignment="1">
      <alignment horizontal="left" vertical="center"/>
    </xf>
    <xf numFmtId="0" fontId="11" fillId="0" borderId="2" xfId="0" applyFont="1" applyBorder="1" applyAlignment="1">
      <alignment vertical="center"/>
    </xf>
    <xf numFmtId="0" fontId="11" fillId="0" borderId="2" xfId="0" applyFont="1" applyBorder="1"/>
    <xf numFmtId="0" fontId="7" fillId="0" borderId="0" xfId="0" applyFont="1"/>
    <xf numFmtId="167" fontId="0" fillId="0" borderId="1" xfId="0" applyNumberFormat="1" applyBorder="1" applyAlignment="1">
      <alignment horizontal="center" vertical="center"/>
    </xf>
    <xf numFmtId="1" fontId="0" fillId="0" borderId="0" xfId="0" applyNumberFormat="1"/>
    <xf numFmtId="0" fontId="0" fillId="0" borderId="3" xfId="0" applyBorder="1"/>
    <xf numFmtId="0" fontId="0" fillId="0" borderId="4" xfId="0" applyBorder="1"/>
    <xf numFmtId="0" fontId="0" fillId="0" borderId="5" xfId="0" applyBorder="1"/>
    <xf numFmtId="11" fontId="0" fillId="0" borderId="0" xfId="0" applyNumberFormat="1"/>
    <xf numFmtId="0" fontId="15" fillId="0" borderId="0" xfId="0" applyFont="1" applyAlignment="1">
      <alignment horizontal="left"/>
    </xf>
    <xf numFmtId="0" fontId="18" fillId="0" borderId="1" xfId="0" applyFont="1" applyBorder="1" applyAlignment="1">
      <alignment horizontal="center" vertical="center"/>
    </xf>
    <xf numFmtId="0" fontId="0" fillId="0" borderId="0" xfId="0" applyAlignment="1">
      <alignment horizontal="left"/>
    </xf>
    <xf numFmtId="3" fontId="3" fillId="0" borderId="0" xfId="0" applyNumberFormat="1" applyFont="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51" xfId="0" applyFont="1" applyBorder="1" applyAlignment="1">
      <alignment horizontal="left" vertical="center" indent="1"/>
    </xf>
    <xf numFmtId="0" fontId="10" fillId="0" borderId="50" xfId="0" applyFont="1" applyBorder="1" applyAlignment="1">
      <alignment horizontal="left" vertical="center" indent="1"/>
    </xf>
    <xf numFmtId="0" fontId="10" fillId="0" borderId="1" xfId="0" applyFont="1" applyBorder="1" applyAlignment="1">
      <alignment vertical="center"/>
    </xf>
    <xf numFmtId="0" fontId="10" fillId="0" borderId="52" xfId="0" applyFont="1" applyBorder="1" applyAlignment="1">
      <alignment vertical="center"/>
    </xf>
    <xf numFmtId="0" fontId="7" fillId="0" borderId="3" xfId="0" applyFont="1" applyBorder="1" applyAlignment="1">
      <alignment vertical="center"/>
    </xf>
    <xf numFmtId="0" fontId="10" fillId="0" borderId="4" xfId="0" applyFont="1" applyBorder="1"/>
    <xf numFmtId="0" fontId="10" fillId="0" borderId="5" xfId="0" applyFont="1" applyBorder="1"/>
    <xf numFmtId="0" fontId="12" fillId="0" borderId="48" xfId="0" applyFont="1" applyBorder="1" applyAlignment="1">
      <alignment vertical="center"/>
    </xf>
    <xf numFmtId="0" fontId="7" fillId="0" borderId="0" xfId="0" applyFont="1" applyAlignment="1">
      <alignment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19" xfId="0" applyFont="1" applyBorder="1" applyAlignment="1">
      <alignment horizontal="center" vertical="center" wrapText="1"/>
    </xf>
    <xf numFmtId="166" fontId="10" fillId="0" borderId="20" xfId="1" applyNumberFormat="1" applyFont="1" applyBorder="1" applyAlignment="1">
      <alignment horizontal="center" wrapText="1"/>
    </xf>
    <xf numFmtId="166" fontId="10" fillId="0" borderId="21" xfId="1" applyNumberFormat="1" applyFont="1" applyBorder="1" applyAlignment="1">
      <alignment horizontal="center" wrapText="1"/>
    </xf>
    <xf numFmtId="0" fontId="7" fillId="0" borderId="22" xfId="0" applyFont="1" applyBorder="1" applyAlignment="1">
      <alignment vertical="center"/>
    </xf>
    <xf numFmtId="0" fontId="10" fillId="0" borderId="23" xfId="0" applyFont="1" applyBorder="1" applyAlignment="1">
      <alignment horizontal="center" vertical="center"/>
    </xf>
    <xf numFmtId="0" fontId="10" fillId="0" borderId="16"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wrapText="1"/>
    </xf>
    <xf numFmtId="0" fontId="10" fillId="0" borderId="24" xfId="0" applyFont="1" applyBorder="1"/>
    <xf numFmtId="0" fontId="10" fillId="0" borderId="26" xfId="0" applyFont="1" applyBorder="1" applyAlignment="1">
      <alignment vertical="center"/>
    </xf>
    <xf numFmtId="0" fontId="10" fillId="0" borderId="14" xfId="0" applyFont="1" applyBorder="1" applyAlignment="1">
      <alignment horizontal="center" wrapText="1"/>
    </xf>
    <xf numFmtId="0" fontId="10" fillId="0" borderId="28" xfId="0" applyFont="1" applyBorder="1"/>
    <xf numFmtId="0" fontId="10" fillId="0" borderId="29" xfId="0" applyFont="1" applyBorder="1" applyAlignment="1">
      <alignment vertical="center" wrapText="1"/>
    </xf>
    <xf numFmtId="0" fontId="10" fillId="0" borderId="30" xfId="0" applyFont="1" applyBorder="1" applyAlignment="1">
      <alignment horizontal="center"/>
    </xf>
    <xf numFmtId="0" fontId="10" fillId="0" borderId="1" xfId="0" applyFont="1" applyBorder="1" applyAlignment="1">
      <alignment horizontal="center"/>
    </xf>
    <xf numFmtId="0" fontId="10" fillId="0" borderId="31" xfId="0" applyFont="1" applyBorder="1" applyAlignment="1">
      <alignment horizontal="center"/>
    </xf>
    <xf numFmtId="0" fontId="10" fillId="0" borderId="5" xfId="0" applyFont="1" applyBorder="1" applyAlignment="1">
      <alignment horizontal="center"/>
    </xf>
    <xf numFmtId="0" fontId="10" fillId="0" borderId="31" xfId="0" applyFont="1" applyBorder="1"/>
    <xf numFmtId="0" fontId="10" fillId="0" borderId="29" xfId="0" applyFont="1" applyBorder="1" applyAlignment="1">
      <alignment vertical="center"/>
    </xf>
    <xf numFmtId="0" fontId="10" fillId="0" borderId="32" xfId="0" applyFont="1" applyBorder="1" applyAlignment="1">
      <alignment horizontal="center"/>
    </xf>
    <xf numFmtId="0" fontId="10" fillId="0" borderId="15" xfId="0" applyFont="1" applyBorder="1" applyAlignment="1">
      <alignment horizontal="center"/>
    </xf>
    <xf numFmtId="0" fontId="10" fillId="0" borderId="33" xfId="0" applyFont="1" applyBorder="1" applyAlignment="1">
      <alignment horizontal="center"/>
    </xf>
    <xf numFmtId="0" fontId="10" fillId="0" borderId="33" xfId="0" applyFont="1" applyBorder="1"/>
    <xf numFmtId="0" fontId="7" fillId="0" borderId="22" xfId="0" applyFont="1" applyBorder="1" applyAlignment="1">
      <alignment horizontal="left" vertical="center"/>
    </xf>
    <xf numFmtId="3" fontId="10" fillId="0" borderId="34" xfId="0" applyNumberFormat="1" applyFont="1" applyBorder="1" applyAlignment="1">
      <alignment horizontal="center" vertical="center"/>
    </xf>
    <xf numFmtId="3" fontId="10" fillId="0" borderId="35" xfId="0" applyNumberFormat="1" applyFont="1" applyBorder="1" applyAlignment="1">
      <alignment horizontal="center" vertical="center"/>
    </xf>
    <xf numFmtId="3" fontId="10" fillId="0" borderId="21" xfId="0" applyNumberFormat="1" applyFont="1" applyBorder="1" applyAlignment="1">
      <alignment horizontal="center" vertical="center"/>
    </xf>
    <xf numFmtId="0" fontId="10" fillId="0" borderId="23" xfId="0" applyFont="1" applyBorder="1"/>
    <xf numFmtId="0" fontId="10" fillId="0" borderId="36" xfId="0" applyFont="1" applyBorder="1"/>
    <xf numFmtId="0" fontId="10" fillId="0" borderId="37" xfId="0" applyFont="1" applyBorder="1" applyAlignment="1">
      <alignment horizontal="left" vertical="center"/>
    </xf>
    <xf numFmtId="3" fontId="10" fillId="0" borderId="38" xfId="0" applyNumberFormat="1" applyFont="1" applyBorder="1" applyAlignment="1">
      <alignment horizontal="center" vertical="center"/>
    </xf>
    <xf numFmtId="3" fontId="10" fillId="0" borderId="39" xfId="0" applyNumberFormat="1" applyFont="1" applyBorder="1" applyAlignment="1">
      <alignment horizontal="center" vertical="center"/>
    </xf>
    <xf numFmtId="3" fontId="10" fillId="0" borderId="40" xfId="0" applyNumberFormat="1" applyFont="1" applyBorder="1" applyAlignment="1">
      <alignment horizontal="center" vertical="center"/>
    </xf>
    <xf numFmtId="166" fontId="10" fillId="0" borderId="27" xfId="1" applyNumberFormat="1" applyFont="1" applyBorder="1" applyAlignment="1">
      <alignment horizontal="center" wrapText="1"/>
    </xf>
    <xf numFmtId="166" fontId="10" fillId="0" borderId="28" xfId="1" applyNumberFormat="1" applyFont="1" applyBorder="1" applyAlignment="1">
      <alignment horizontal="center" wrapText="1"/>
    </xf>
    <xf numFmtId="0" fontId="10" fillId="0" borderId="14" xfId="0" applyFont="1" applyBorder="1" applyAlignment="1">
      <alignment horizontal="center"/>
    </xf>
    <xf numFmtId="0" fontId="10" fillId="0" borderId="11" xfId="0" applyFont="1" applyBorder="1" applyAlignment="1">
      <alignment horizontal="center"/>
    </xf>
    <xf numFmtId="0" fontId="10" fillId="0" borderId="28" xfId="0" applyFont="1" applyBorder="1" applyAlignment="1">
      <alignment horizontal="center"/>
    </xf>
    <xf numFmtId="0" fontId="10" fillId="0" borderId="27" xfId="0" applyFont="1" applyBorder="1" applyAlignment="1">
      <alignment horizontal="center"/>
    </xf>
    <xf numFmtId="166" fontId="10" fillId="0" borderId="28" xfId="1" applyNumberFormat="1" applyFont="1" applyBorder="1" applyAlignment="1">
      <alignment horizontal="center"/>
    </xf>
    <xf numFmtId="166" fontId="10" fillId="0" borderId="31" xfId="1" applyNumberFormat="1" applyFont="1" applyBorder="1" applyAlignment="1">
      <alignment horizontal="center"/>
    </xf>
    <xf numFmtId="0" fontId="10" fillId="0" borderId="29" xfId="0" applyFont="1" applyBorder="1" applyAlignment="1">
      <alignment horizontal="left" vertical="center"/>
    </xf>
    <xf numFmtId="166" fontId="10" fillId="0" borderId="5" xfId="0" applyNumberFormat="1" applyFont="1" applyBorder="1" applyAlignment="1">
      <alignment horizontal="center"/>
    </xf>
    <xf numFmtId="166" fontId="10" fillId="0" borderId="1" xfId="0" applyNumberFormat="1" applyFont="1" applyBorder="1" applyAlignment="1">
      <alignment horizontal="center"/>
    </xf>
    <xf numFmtId="166" fontId="10" fillId="0" borderId="31" xfId="0" applyNumberFormat="1" applyFont="1" applyBorder="1" applyAlignment="1">
      <alignment horizontal="center"/>
    </xf>
    <xf numFmtId="2" fontId="10" fillId="0" borderId="30" xfId="0" applyNumberFormat="1" applyFont="1" applyBorder="1" applyAlignment="1">
      <alignment horizontal="center"/>
    </xf>
    <xf numFmtId="2" fontId="10" fillId="0" borderId="31" xfId="0" applyNumberFormat="1" applyFont="1" applyBorder="1" applyAlignment="1">
      <alignment horizontal="center"/>
    </xf>
    <xf numFmtId="0" fontId="10" fillId="0" borderId="41" xfId="0" applyFont="1" applyBorder="1" applyAlignment="1">
      <alignment horizontal="center"/>
    </xf>
    <xf numFmtId="1" fontId="10" fillId="0" borderId="5" xfId="0" applyNumberFormat="1" applyFont="1" applyBorder="1" applyAlignment="1">
      <alignment horizontal="center"/>
    </xf>
    <xf numFmtId="1" fontId="10" fillId="0" borderId="1" xfId="0" applyNumberFormat="1" applyFont="1" applyBorder="1" applyAlignment="1">
      <alignment horizontal="center"/>
    </xf>
    <xf numFmtId="1" fontId="10" fillId="0" borderId="31" xfId="0" applyNumberFormat="1" applyFont="1" applyBorder="1" applyAlignment="1">
      <alignment horizontal="center"/>
    </xf>
    <xf numFmtId="10" fontId="10" fillId="0" borderId="0" xfId="1" applyNumberFormat="1" applyFont="1" applyBorder="1" applyAlignment="1">
      <alignment horizontal="center"/>
    </xf>
    <xf numFmtId="10" fontId="10" fillId="0" borderId="42" xfId="1" applyNumberFormat="1" applyFont="1" applyBorder="1" applyAlignment="1">
      <alignment horizontal="center"/>
    </xf>
    <xf numFmtId="0" fontId="10" fillId="0" borderId="4" xfId="0" applyFont="1" applyBorder="1" applyAlignment="1">
      <alignment horizontal="center"/>
    </xf>
    <xf numFmtId="0" fontId="10" fillId="0" borderId="42" xfId="0" applyFont="1" applyBorder="1" applyAlignment="1">
      <alignment horizontal="center"/>
    </xf>
    <xf numFmtId="166" fontId="10" fillId="0" borderId="5" xfId="1" applyNumberFormat="1" applyFont="1" applyBorder="1" applyAlignment="1">
      <alignment horizontal="center"/>
    </xf>
    <xf numFmtId="166" fontId="10" fillId="0" borderId="1" xfId="1" applyNumberFormat="1" applyFont="1" applyBorder="1" applyAlignment="1">
      <alignment horizontal="center"/>
    </xf>
    <xf numFmtId="0" fontId="10" fillId="0" borderId="0" xfId="0" applyFont="1" applyAlignment="1">
      <alignment horizontal="center"/>
    </xf>
    <xf numFmtId="0" fontId="10" fillId="0" borderId="43" xfId="0" applyFont="1" applyBorder="1" applyAlignment="1">
      <alignment horizontal="center"/>
    </xf>
    <xf numFmtId="0" fontId="10" fillId="0" borderId="44" xfId="0" applyFont="1" applyBorder="1" applyAlignment="1">
      <alignment horizontal="left" vertical="center"/>
    </xf>
    <xf numFmtId="166" fontId="10" fillId="0" borderId="12" xfId="1" applyNumberFormat="1" applyFont="1" applyBorder="1" applyAlignment="1">
      <alignment horizontal="center"/>
    </xf>
    <xf numFmtId="166" fontId="10" fillId="0" borderId="6" xfId="1" applyNumberFormat="1" applyFont="1" applyBorder="1" applyAlignment="1">
      <alignment horizontal="center"/>
    </xf>
    <xf numFmtId="166" fontId="10" fillId="0" borderId="45" xfId="1" applyNumberFormat="1" applyFont="1" applyBorder="1" applyAlignment="1">
      <alignment horizontal="center"/>
    </xf>
    <xf numFmtId="0" fontId="10" fillId="0" borderId="12" xfId="0" applyFont="1" applyBorder="1" applyAlignment="1">
      <alignment horizontal="center"/>
    </xf>
    <xf numFmtId="0" fontId="10" fillId="0" borderId="46" xfId="0" applyFont="1" applyBorder="1" applyAlignment="1">
      <alignment horizontal="left" vertical="center"/>
    </xf>
    <xf numFmtId="0" fontId="10" fillId="0" borderId="47" xfId="0" applyFont="1" applyBorder="1" applyAlignment="1">
      <alignment horizontal="center"/>
    </xf>
    <xf numFmtId="0" fontId="21" fillId="0" borderId="0" xfId="0" applyFont="1" applyAlignment="1">
      <alignment vertical="center"/>
    </xf>
    <xf numFmtId="0" fontId="21" fillId="0" borderId="0" xfId="0" applyFont="1" applyAlignment="1">
      <alignment horizontal="left" vertical="center"/>
    </xf>
    <xf numFmtId="0" fontId="10" fillId="0" borderId="1" xfId="0" applyFont="1" applyBorder="1"/>
    <xf numFmtId="0" fontId="10" fillId="0" borderId="0" xfId="0" applyFont="1" applyAlignment="1">
      <alignment vertical="center"/>
    </xf>
    <xf numFmtId="0" fontId="0" fillId="0" borderId="15" xfId="0" applyBorder="1" applyAlignment="1">
      <alignment horizontal="center" vertical="center"/>
    </xf>
    <xf numFmtId="0" fontId="0" fillId="0" borderId="16" xfId="0" applyBorder="1"/>
    <xf numFmtId="0" fontId="0" fillId="0" borderId="16" xfId="0" applyBorder="1" applyAlignment="1">
      <alignment horizontal="center" vertical="center"/>
    </xf>
    <xf numFmtId="0" fontId="24" fillId="0" borderId="0" xfId="0" applyFont="1" applyAlignment="1">
      <alignment vertical="center"/>
    </xf>
    <xf numFmtId="0" fontId="9" fillId="0" borderId="1" xfId="0" applyFont="1" applyBorder="1" applyAlignment="1">
      <alignment vertical="center"/>
    </xf>
    <xf numFmtId="3" fontId="10" fillId="0" borderId="27" xfId="0" applyNumberFormat="1" applyFont="1" applyBorder="1" applyAlignment="1">
      <alignment horizontal="center" vertical="center"/>
    </xf>
    <xf numFmtId="3" fontId="10" fillId="0" borderId="11" xfId="0" applyNumberFormat="1" applyFont="1" applyBorder="1" applyAlignment="1">
      <alignment horizontal="center" vertical="center"/>
    </xf>
    <xf numFmtId="3" fontId="10" fillId="0" borderId="28" xfId="0" applyNumberFormat="1" applyFont="1" applyBorder="1" applyAlignment="1">
      <alignment horizontal="center" vertical="center"/>
    </xf>
    <xf numFmtId="0" fontId="25" fillId="0" borderId="0" xfId="0" applyFont="1"/>
    <xf numFmtId="0" fontId="21" fillId="0" borderId="0" xfId="0" applyFont="1"/>
    <xf numFmtId="0" fontId="10" fillId="0" borderId="29" xfId="0" applyFont="1" applyBorder="1" applyAlignment="1">
      <alignment horizontal="left" vertical="center" wrapText="1"/>
    </xf>
    <xf numFmtId="0" fontId="10" fillId="0" borderId="54" xfId="0" applyFont="1" applyBorder="1"/>
    <xf numFmtId="0" fontId="10" fillId="0" borderId="22" xfId="0" applyFont="1" applyBorder="1" applyAlignment="1">
      <alignment vertical="center"/>
    </xf>
    <xf numFmtId="0" fontId="0" fillId="0" borderId="38" xfId="0" applyBorder="1"/>
    <xf numFmtId="0" fontId="0" fillId="0" borderId="30" xfId="0" applyBorder="1"/>
    <xf numFmtId="0" fontId="3" fillId="0" borderId="31" xfId="0" applyFont="1" applyBorder="1" applyAlignment="1">
      <alignment horizontal="center" vertical="center"/>
    </xf>
    <xf numFmtId="0" fontId="0" fillId="0" borderId="31" xfId="0" applyBorder="1" applyAlignment="1">
      <alignment horizontal="center" vertical="center"/>
    </xf>
    <xf numFmtId="0" fontId="0" fillId="0" borderId="47" xfId="0" applyBorder="1"/>
    <xf numFmtId="0" fontId="0" fillId="0" borderId="33" xfId="0" applyBorder="1" applyAlignment="1">
      <alignment horizontal="center" vertical="center"/>
    </xf>
    <xf numFmtId="0" fontId="0" fillId="0" borderId="23" xfId="0" applyBorder="1"/>
    <xf numFmtId="0" fontId="0" fillId="0" borderId="24" xfId="0"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166" fontId="10" fillId="0" borderId="0" xfId="1" applyNumberFormat="1" applyFont="1"/>
    <xf numFmtId="0" fontId="0" fillId="0" borderId="39" xfId="0" applyBorder="1" applyAlignment="1">
      <alignment horizontal="center" vertical="center"/>
    </xf>
    <xf numFmtId="0" fontId="0" fillId="0" borderId="40" xfId="0" applyBorder="1" applyAlignment="1">
      <alignment horizontal="center" vertical="center"/>
    </xf>
    <xf numFmtId="0" fontId="1" fillId="0" borderId="27" xfId="0" applyFont="1" applyBorder="1" applyAlignment="1">
      <alignment horizontal="left"/>
    </xf>
    <xf numFmtId="0" fontId="1" fillId="0" borderId="11" xfId="0" applyFont="1" applyBorder="1" applyAlignment="1">
      <alignment horizontal="left"/>
    </xf>
    <xf numFmtId="0" fontId="1" fillId="0" borderId="28" xfId="0" applyFont="1" applyBorder="1" applyAlignment="1">
      <alignment horizontal="left"/>
    </xf>
    <xf numFmtId="0" fontId="8" fillId="0" borderId="53" xfId="0" applyFont="1" applyBorder="1" applyAlignment="1">
      <alignment horizontal="center" vertical="center"/>
    </xf>
    <xf numFmtId="0" fontId="8" fillId="0" borderId="14" xfId="0" applyFont="1" applyBorder="1" applyAlignment="1">
      <alignment horizontal="center" vertical="center"/>
    </xf>
    <xf numFmtId="0" fontId="10" fillId="0" borderId="49"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4">
    <cellStyle name="Normal" xfId="0" builtinId="0"/>
    <cellStyle name="Normal 2" xfId="2" xr:uid="{451473AD-9D59-6144-B9C4-C04F06C580B0}"/>
    <cellStyle name="Normal 2 2" xfId="3" xr:uid="{CDBF96CD-18FB-4F48-8543-F305A99660EA}"/>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B9AD-3D83-FB4F-A8D9-A37EBD5880FB}">
  <dimension ref="A1:C12"/>
  <sheetViews>
    <sheetView workbookViewId="0">
      <selection activeCell="C22" sqref="C22"/>
    </sheetView>
  </sheetViews>
  <sheetFormatPr baseColWidth="10" defaultRowHeight="16" x14ac:dyDescent="0.2"/>
  <cols>
    <col min="2" max="2" width="17.6640625" customWidth="1"/>
    <col min="3" max="3" width="17" customWidth="1"/>
  </cols>
  <sheetData>
    <row r="1" spans="1:3" x14ac:dyDescent="0.2">
      <c r="A1" s="54" t="s">
        <v>104</v>
      </c>
    </row>
    <row r="2" spans="1:3" ht="28" customHeight="1" x14ac:dyDescent="0.2">
      <c r="A2" s="1"/>
      <c r="B2" s="153" t="s">
        <v>73</v>
      </c>
      <c r="C2" s="153" t="s">
        <v>74</v>
      </c>
    </row>
    <row r="3" spans="1:3" x14ac:dyDescent="0.2">
      <c r="A3" s="1" t="s">
        <v>94</v>
      </c>
      <c r="B3" s="1">
        <v>6</v>
      </c>
      <c r="C3" s="1">
        <v>3</v>
      </c>
    </row>
    <row r="4" spans="1:3" x14ac:dyDescent="0.2">
      <c r="A4" s="1" t="s">
        <v>95</v>
      </c>
      <c r="B4" s="1">
        <v>20</v>
      </c>
      <c r="C4" s="1">
        <v>6</v>
      </c>
    </row>
    <row r="5" spans="1:3" x14ac:dyDescent="0.2">
      <c r="A5" s="1" t="s">
        <v>96</v>
      </c>
      <c r="B5" s="1">
        <v>11</v>
      </c>
      <c r="C5" s="1">
        <v>2</v>
      </c>
    </row>
    <row r="6" spans="1:3" x14ac:dyDescent="0.2">
      <c r="A6" s="1" t="s">
        <v>118</v>
      </c>
      <c r="B6" s="1">
        <v>293</v>
      </c>
      <c r="C6" s="1">
        <v>372</v>
      </c>
    </row>
    <row r="7" spans="1:3" x14ac:dyDescent="0.2">
      <c r="A7" s="1" t="s">
        <v>97</v>
      </c>
      <c r="B7" s="1">
        <v>75</v>
      </c>
      <c r="C7" s="1">
        <v>43</v>
      </c>
    </row>
    <row r="8" spans="1:3" x14ac:dyDescent="0.2">
      <c r="A8" s="152" t="s">
        <v>98</v>
      </c>
    </row>
    <row r="9" spans="1:3" x14ac:dyDescent="0.2">
      <c r="A9" s="50" t="s">
        <v>117</v>
      </c>
    </row>
    <row r="10" spans="1:3" x14ac:dyDescent="0.2">
      <c r="A10" s="50" t="s">
        <v>113</v>
      </c>
    </row>
    <row r="11" spans="1:3" x14ac:dyDescent="0.2">
      <c r="A11" s="50"/>
    </row>
    <row r="12" spans="1:3" x14ac:dyDescent="0.2">
      <c r="A12"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954CE-8064-AF42-9F40-529B0D74EDB7}">
  <dimension ref="A2:L219"/>
  <sheetViews>
    <sheetView topLeftCell="A29" workbookViewId="0">
      <selection activeCell="E37" sqref="E37"/>
    </sheetView>
  </sheetViews>
  <sheetFormatPr baseColWidth="10" defaultRowHeight="16" x14ac:dyDescent="0.2"/>
  <cols>
    <col min="1" max="1" width="53" style="148" customWidth="1"/>
    <col min="2" max="16384" width="10.83203125" style="47"/>
  </cols>
  <sheetData>
    <row r="2" spans="1:10" ht="17" thickBot="1" x14ac:dyDescent="0.25">
      <c r="A2" s="76" t="s">
        <v>105</v>
      </c>
      <c r="E2" s="160"/>
      <c r="F2" s="160"/>
    </row>
    <row r="3" spans="1:10" ht="37" customHeight="1" thickTop="1" thickBot="1" x14ac:dyDescent="0.25">
      <c r="A3" s="161"/>
      <c r="B3" s="77" t="s">
        <v>73</v>
      </c>
      <c r="C3" s="78" t="s">
        <v>74</v>
      </c>
      <c r="D3" s="79" t="s">
        <v>13</v>
      </c>
      <c r="E3" s="80" t="s">
        <v>120</v>
      </c>
      <c r="F3" s="81" t="s">
        <v>121</v>
      </c>
    </row>
    <row r="4" spans="1:10" ht="16" customHeight="1" thickTop="1" thickBot="1" x14ac:dyDescent="0.25">
      <c r="A4" s="82" t="s">
        <v>108</v>
      </c>
      <c r="B4" s="83"/>
      <c r="C4" s="84"/>
      <c r="D4" s="85"/>
      <c r="E4" s="86"/>
      <c r="F4" s="87"/>
    </row>
    <row r="5" spans="1:10" ht="16" customHeight="1" thickTop="1" x14ac:dyDescent="0.2">
      <c r="A5" s="88" t="s">
        <v>77</v>
      </c>
      <c r="B5" s="154">
        <v>3051</v>
      </c>
      <c r="C5" s="155">
        <v>3272</v>
      </c>
      <c r="D5" s="156">
        <v>2868</v>
      </c>
      <c r="E5" s="89"/>
      <c r="F5" s="90"/>
    </row>
    <row r="6" spans="1:10" ht="16" customHeight="1" x14ac:dyDescent="0.2">
      <c r="A6" s="91" t="s">
        <v>124</v>
      </c>
      <c r="B6" s="92">
        <v>1</v>
      </c>
      <c r="C6" s="93">
        <v>0</v>
      </c>
      <c r="D6" s="94">
        <v>0</v>
      </c>
      <c r="E6" s="95"/>
      <c r="F6" s="96"/>
    </row>
    <row r="7" spans="1:10" ht="19" customHeight="1" x14ac:dyDescent="0.2">
      <c r="A7" s="97" t="s">
        <v>106</v>
      </c>
      <c r="B7" s="92">
        <v>0</v>
      </c>
      <c r="C7" s="93">
        <v>1</v>
      </c>
      <c r="D7" s="94">
        <v>1</v>
      </c>
      <c r="E7" s="95"/>
      <c r="F7" s="96"/>
    </row>
    <row r="8" spans="1:10" ht="35" customHeight="1" x14ac:dyDescent="0.2">
      <c r="A8" s="97" t="s">
        <v>107</v>
      </c>
      <c r="B8" s="92">
        <v>0</v>
      </c>
      <c r="C8" s="93">
        <v>4</v>
      </c>
      <c r="D8" s="94">
        <v>1</v>
      </c>
      <c r="E8" s="95"/>
      <c r="F8" s="96"/>
    </row>
    <row r="9" spans="1:10" ht="35" customHeight="1" x14ac:dyDescent="0.2">
      <c r="A9" s="91" t="s">
        <v>78</v>
      </c>
      <c r="B9" s="92">
        <v>2</v>
      </c>
      <c r="C9" s="93">
        <v>0</v>
      </c>
      <c r="D9" s="94">
        <v>3</v>
      </c>
      <c r="E9" s="95"/>
      <c r="F9" s="96"/>
    </row>
    <row r="10" spans="1:10" ht="36" customHeight="1" thickBot="1" x14ac:dyDescent="0.25">
      <c r="A10" s="91" t="s">
        <v>79</v>
      </c>
      <c r="B10" s="98">
        <v>2</v>
      </c>
      <c r="C10" s="99">
        <v>3</v>
      </c>
      <c r="D10" s="100">
        <v>6</v>
      </c>
      <c r="E10" s="98"/>
      <c r="F10" s="101"/>
    </row>
    <row r="11" spans="1:10" ht="18" thickTop="1" thickBot="1" x14ac:dyDescent="0.25">
      <c r="A11" s="102" t="s">
        <v>80</v>
      </c>
      <c r="B11" s="103"/>
      <c r="C11" s="104"/>
      <c r="D11" s="105"/>
      <c r="E11" s="106"/>
      <c r="F11" s="107"/>
    </row>
    <row r="12" spans="1:10" ht="16" customHeight="1" thickTop="1" x14ac:dyDescent="0.2">
      <c r="A12" s="108" t="s">
        <v>81</v>
      </c>
      <c r="B12" s="109">
        <v>3046</v>
      </c>
      <c r="C12" s="110">
        <v>3264</v>
      </c>
      <c r="D12" s="111">
        <v>2857</v>
      </c>
      <c r="E12" s="112"/>
      <c r="F12" s="113"/>
    </row>
    <row r="13" spans="1:10" ht="16" customHeight="1" x14ac:dyDescent="0.2">
      <c r="A13" s="88" t="s">
        <v>125</v>
      </c>
      <c r="B13" s="114"/>
      <c r="C13" s="115"/>
      <c r="D13" s="116"/>
      <c r="E13" s="117"/>
      <c r="F13" s="118"/>
    </row>
    <row r="14" spans="1:10" ht="16" customHeight="1" x14ac:dyDescent="0.2">
      <c r="A14" s="97" t="s">
        <v>82</v>
      </c>
      <c r="B14" s="95">
        <v>35</v>
      </c>
      <c r="C14" s="93">
        <v>24</v>
      </c>
      <c r="D14" s="94">
        <v>25</v>
      </c>
      <c r="E14" s="92"/>
      <c r="F14" s="119"/>
      <c r="H14" s="172"/>
      <c r="I14" s="172"/>
      <c r="J14" s="172"/>
    </row>
    <row r="15" spans="1:10" ht="16" customHeight="1" x14ac:dyDescent="0.2">
      <c r="A15" s="120" t="s">
        <v>83</v>
      </c>
      <c r="B15" s="121">
        <v>1.1490479317137229E-2</v>
      </c>
      <c r="C15" s="122">
        <v>7.3529411764705881E-3</v>
      </c>
      <c r="D15" s="123">
        <v>8.7504375218760942E-3</v>
      </c>
      <c r="E15" s="124">
        <v>0.24537500000000001</v>
      </c>
      <c r="F15" s="125">
        <v>0.661833</v>
      </c>
    </row>
    <row r="16" spans="1:10" ht="16" customHeight="1" x14ac:dyDescent="0.2">
      <c r="A16" s="97" t="s">
        <v>15</v>
      </c>
      <c r="B16" s="95"/>
      <c r="C16" s="93"/>
      <c r="D16" s="94"/>
      <c r="E16" s="92"/>
      <c r="F16" s="94"/>
    </row>
    <row r="17" spans="1:8" ht="16" customHeight="1" x14ac:dyDescent="0.2">
      <c r="A17" s="97" t="s">
        <v>16</v>
      </c>
      <c r="B17" s="95">
        <v>6</v>
      </c>
      <c r="C17" s="93">
        <v>7</v>
      </c>
      <c r="D17" s="94">
        <v>6</v>
      </c>
      <c r="E17" s="92"/>
      <c r="F17" s="94"/>
      <c r="H17" s="172"/>
    </row>
    <row r="18" spans="1:8" ht="16" customHeight="1" x14ac:dyDescent="0.2">
      <c r="A18" s="120" t="s">
        <v>83</v>
      </c>
      <c r="B18" s="121">
        <v>1.969796454366382E-3</v>
      </c>
      <c r="C18" s="122">
        <v>2.1446078431372551E-3</v>
      </c>
      <c r="D18" s="123">
        <v>2.1001050052502626E-3</v>
      </c>
      <c r="E18" s="124">
        <v>0.92908250000000003</v>
      </c>
      <c r="F18" s="125">
        <v>0.91795610000000005</v>
      </c>
    </row>
    <row r="19" spans="1:8" ht="16" customHeight="1" x14ac:dyDescent="0.2">
      <c r="A19" s="97" t="s">
        <v>17</v>
      </c>
      <c r="B19" s="95"/>
      <c r="C19" s="93"/>
      <c r="D19" s="94"/>
      <c r="E19" s="92"/>
      <c r="F19" s="94"/>
    </row>
    <row r="20" spans="1:8" ht="16" customHeight="1" x14ac:dyDescent="0.2">
      <c r="A20" s="97" t="s">
        <v>18</v>
      </c>
      <c r="B20" s="95">
        <v>26</v>
      </c>
      <c r="C20" s="93">
        <v>22</v>
      </c>
      <c r="D20" s="94">
        <v>30</v>
      </c>
      <c r="E20" s="92"/>
      <c r="F20" s="94"/>
    </row>
    <row r="21" spans="1:8" ht="16" customHeight="1" x14ac:dyDescent="0.2">
      <c r="A21" s="120" t="s">
        <v>83</v>
      </c>
      <c r="B21" s="121">
        <v>8.5357846355876565E-3</v>
      </c>
      <c r="C21" s="122">
        <v>6.7401960784313729E-3</v>
      </c>
      <c r="D21" s="123">
        <v>1.0500525026251312E-2</v>
      </c>
      <c r="E21" s="124">
        <v>0.4234849</v>
      </c>
      <c r="F21" s="125">
        <v>0.12214940000000001</v>
      </c>
    </row>
    <row r="22" spans="1:8" ht="16" customHeight="1" x14ac:dyDescent="0.2">
      <c r="A22" s="97" t="s">
        <v>19</v>
      </c>
      <c r="B22" s="95"/>
      <c r="C22" s="93"/>
      <c r="D22" s="94"/>
      <c r="E22" s="92"/>
      <c r="F22" s="94"/>
    </row>
    <row r="23" spans="1:8" ht="16" customHeight="1" x14ac:dyDescent="0.2">
      <c r="A23" s="97" t="s">
        <v>25</v>
      </c>
      <c r="B23" s="95">
        <v>109</v>
      </c>
      <c r="C23" s="93">
        <v>101</v>
      </c>
      <c r="D23" s="94">
        <v>101</v>
      </c>
      <c r="E23" s="92"/>
      <c r="F23" s="94"/>
    </row>
    <row r="24" spans="1:8" ht="16" customHeight="1" x14ac:dyDescent="0.2">
      <c r="A24" s="97" t="s">
        <v>83</v>
      </c>
      <c r="B24" s="121">
        <v>3.578463558765594E-2</v>
      </c>
      <c r="C24" s="122">
        <v>3.0943627450980393E-2</v>
      </c>
      <c r="D24" s="123">
        <v>3.5351767588379421E-2</v>
      </c>
      <c r="E24" s="124">
        <v>0.91248949999999995</v>
      </c>
      <c r="F24" s="125">
        <v>0.45147739999999997</v>
      </c>
    </row>
    <row r="25" spans="1:8" ht="16" customHeight="1" x14ac:dyDescent="0.2">
      <c r="A25" s="120" t="s">
        <v>84</v>
      </c>
      <c r="B25" s="95"/>
      <c r="C25" s="93"/>
      <c r="D25" s="94"/>
      <c r="E25" s="92"/>
      <c r="F25" s="126"/>
    </row>
    <row r="26" spans="1:8" ht="16" customHeight="1" x14ac:dyDescent="0.2">
      <c r="A26" s="120" t="s">
        <v>85</v>
      </c>
      <c r="B26" s="127">
        <v>1</v>
      </c>
      <c r="C26" s="128">
        <v>2</v>
      </c>
      <c r="D26" s="129">
        <v>1</v>
      </c>
      <c r="E26" s="92"/>
      <c r="F26" s="126"/>
    </row>
    <row r="27" spans="1:8" ht="16" customHeight="1" x14ac:dyDescent="0.2">
      <c r="A27" s="120" t="s">
        <v>83</v>
      </c>
      <c r="B27" s="130">
        <f>B26/B12</f>
        <v>3.2829940906106366E-4</v>
      </c>
      <c r="C27" s="130">
        <f>C26/C12</f>
        <v>6.1274509803921568E-4</v>
      </c>
      <c r="D27" s="131">
        <f>D26/D12</f>
        <v>3.5001750087504374E-4</v>
      </c>
      <c r="E27" s="92" t="str">
        <f>"-"</f>
        <v>-</v>
      </c>
      <c r="F27" s="126" t="str">
        <f>"-"</f>
        <v>-</v>
      </c>
    </row>
    <row r="28" spans="1:8" ht="16" customHeight="1" x14ac:dyDescent="0.2">
      <c r="A28" s="97" t="s">
        <v>86</v>
      </c>
      <c r="B28" s="132"/>
      <c r="C28" s="132"/>
      <c r="D28" s="126"/>
      <c r="E28" s="117"/>
      <c r="F28" s="133"/>
    </row>
    <row r="29" spans="1:8" ht="16" customHeight="1" x14ac:dyDescent="0.2">
      <c r="A29" s="97" t="s">
        <v>87</v>
      </c>
      <c r="B29" s="95">
        <v>15</v>
      </c>
      <c r="C29" s="93">
        <v>16</v>
      </c>
      <c r="D29" s="94">
        <v>11</v>
      </c>
      <c r="E29" s="92"/>
      <c r="F29" s="94"/>
    </row>
    <row r="30" spans="1:8" ht="16" customHeight="1" x14ac:dyDescent="0.2">
      <c r="A30" s="120" t="s">
        <v>83</v>
      </c>
      <c r="B30" s="134">
        <f>B29/B12</f>
        <v>4.9244911359159552E-3</v>
      </c>
      <c r="C30" s="135">
        <f>C29/C12</f>
        <v>4.9019607843137254E-3</v>
      </c>
      <c r="D30" s="119">
        <f>D29/D12</f>
        <v>3.8501925096254812E-3</v>
      </c>
      <c r="E30" s="124">
        <v>0.50369180000000002</v>
      </c>
      <c r="F30" s="125">
        <v>0.50369180000000002</v>
      </c>
    </row>
    <row r="31" spans="1:8" ht="16" customHeight="1" x14ac:dyDescent="0.2">
      <c r="A31" s="97" t="s">
        <v>88</v>
      </c>
      <c r="B31" s="136"/>
      <c r="C31" s="136"/>
      <c r="D31" s="137"/>
      <c r="E31" s="92"/>
      <c r="F31" s="94"/>
    </row>
    <row r="32" spans="1:8" ht="16" customHeight="1" x14ac:dyDescent="0.2">
      <c r="A32" s="97" t="s">
        <v>87</v>
      </c>
      <c r="B32" s="95">
        <v>13</v>
      </c>
      <c r="C32" s="93">
        <v>15</v>
      </c>
      <c r="D32" s="94">
        <v>14</v>
      </c>
      <c r="E32" s="92"/>
      <c r="F32" s="94"/>
    </row>
    <row r="33" spans="1:12" ht="16" customHeight="1" x14ac:dyDescent="0.2">
      <c r="A33" s="120" t="s">
        <v>83</v>
      </c>
      <c r="B33" s="134">
        <f>B32/B12</f>
        <v>4.2678923177938283E-3</v>
      </c>
      <c r="C33" s="135">
        <f>C32/C12</f>
        <v>4.5955882352941178E-3</v>
      </c>
      <c r="D33" s="119">
        <f>D32/D12</f>
        <v>4.9002450122506121E-3</v>
      </c>
      <c r="E33" s="124">
        <v>0.50369180000000002</v>
      </c>
      <c r="F33" s="125">
        <v>0.95485209999999998</v>
      </c>
    </row>
    <row r="34" spans="1:12" ht="34" customHeight="1" x14ac:dyDescent="0.2">
      <c r="A34" s="159" t="s">
        <v>122</v>
      </c>
      <c r="B34" s="95"/>
      <c r="C34" s="93"/>
      <c r="D34" s="94"/>
      <c r="E34" s="92"/>
      <c r="F34" s="94"/>
    </row>
    <row r="35" spans="1:12" ht="16" customHeight="1" x14ac:dyDescent="0.2">
      <c r="A35" s="97" t="s">
        <v>87</v>
      </c>
      <c r="B35" s="95">
        <v>12</v>
      </c>
      <c r="C35" s="93">
        <v>13</v>
      </c>
      <c r="D35" s="94">
        <v>12</v>
      </c>
      <c r="E35" s="92"/>
      <c r="F35" s="94"/>
    </row>
    <row r="36" spans="1:12" ht="16" customHeight="1" x14ac:dyDescent="0.2">
      <c r="A36" s="138" t="s">
        <v>83</v>
      </c>
      <c r="B36" s="139">
        <f>B35/B12</f>
        <v>3.939592908732764E-3</v>
      </c>
      <c r="C36" s="140">
        <f>C35/C12</f>
        <v>3.9828431372549017E-3</v>
      </c>
      <c r="D36" s="141">
        <f>D35/D12</f>
        <v>4.2002100105005252E-3</v>
      </c>
      <c r="E36" s="142" t="str">
        <f>"-"</f>
        <v>-</v>
      </c>
      <c r="F36" s="137" t="str">
        <f>"-"</f>
        <v>-</v>
      </c>
    </row>
    <row r="37" spans="1:12" ht="48" customHeight="1" x14ac:dyDescent="0.2">
      <c r="A37" s="91" t="s">
        <v>123</v>
      </c>
      <c r="B37" s="95"/>
      <c r="C37" s="93"/>
      <c r="D37" s="94"/>
      <c r="E37" s="95"/>
      <c r="F37" s="94"/>
    </row>
    <row r="38" spans="1:12" ht="16" customHeight="1" thickBot="1" x14ac:dyDescent="0.25">
      <c r="A38" s="143" t="s">
        <v>89</v>
      </c>
      <c r="B38" s="98">
        <v>30</v>
      </c>
      <c r="C38" s="99">
        <v>13</v>
      </c>
      <c r="D38" s="100">
        <v>10</v>
      </c>
      <c r="E38" s="144" t="str">
        <f>"-"</f>
        <v>-</v>
      </c>
      <c r="F38" s="100" t="str">
        <f>"-"</f>
        <v>-</v>
      </c>
    </row>
    <row r="39" spans="1:12" ht="16" customHeight="1" thickTop="1" x14ac:dyDescent="0.2">
      <c r="A39" s="145" t="s">
        <v>114</v>
      </c>
    </row>
    <row r="40" spans="1:12" s="136" customFormat="1" x14ac:dyDescent="0.2">
      <c r="A40" s="158"/>
      <c r="B40" s="47"/>
      <c r="C40" s="47"/>
      <c r="D40" s="47"/>
      <c r="E40" s="47"/>
      <c r="F40" s="47"/>
      <c r="G40" s="47"/>
      <c r="H40" s="47"/>
      <c r="I40" s="47"/>
      <c r="J40" s="47"/>
      <c r="K40" s="47"/>
      <c r="L40" s="47"/>
    </row>
    <row r="41" spans="1:12" s="136" customFormat="1" x14ac:dyDescent="0.2">
      <c r="A41" s="146"/>
      <c r="B41" s="47"/>
      <c r="C41" s="47"/>
      <c r="D41" s="147"/>
      <c r="E41" s="47"/>
      <c r="F41" s="47"/>
      <c r="G41" s="47"/>
      <c r="H41" s="47"/>
      <c r="I41" s="47"/>
      <c r="J41" s="47"/>
      <c r="K41" s="47"/>
      <c r="L41" s="47"/>
    </row>
    <row r="42" spans="1:12" s="136" customFormat="1" x14ac:dyDescent="0.2">
      <c r="A42" s="148"/>
      <c r="B42" s="47"/>
      <c r="C42" s="47"/>
      <c r="D42" s="47"/>
      <c r="E42" s="47"/>
      <c r="F42" s="47"/>
      <c r="G42" s="47"/>
      <c r="H42" s="47"/>
      <c r="I42" s="47"/>
      <c r="J42" s="47"/>
      <c r="K42" s="47"/>
      <c r="L42" s="47"/>
    </row>
    <row r="43" spans="1:12" s="136" customFormat="1" x14ac:dyDescent="0.2">
      <c r="B43" s="47"/>
      <c r="C43" s="47"/>
      <c r="D43" s="47"/>
      <c r="E43" s="47"/>
      <c r="F43" s="47"/>
      <c r="G43" s="47"/>
      <c r="H43" s="47"/>
      <c r="I43" s="47"/>
      <c r="J43" s="47"/>
      <c r="K43" s="47"/>
      <c r="L43" s="47"/>
    </row>
    <row r="45" spans="1:12" s="136" customFormat="1" x14ac:dyDescent="0.2">
      <c r="A45" s="148"/>
      <c r="B45" s="47"/>
      <c r="C45" s="47"/>
      <c r="D45" s="47"/>
      <c r="E45" s="47"/>
      <c r="F45" s="47"/>
      <c r="G45" s="47"/>
      <c r="H45" s="47"/>
      <c r="I45" s="47"/>
      <c r="J45" s="47"/>
      <c r="K45" s="47"/>
      <c r="L45" s="47"/>
    </row>
    <row r="46" spans="1:12" s="136" customFormat="1" x14ac:dyDescent="0.2">
      <c r="A46" s="148"/>
      <c r="B46" s="47"/>
      <c r="C46" s="47"/>
      <c r="D46" s="47"/>
      <c r="E46" s="47"/>
      <c r="F46" s="47"/>
      <c r="G46" s="47"/>
      <c r="H46" s="47"/>
      <c r="I46" s="47"/>
      <c r="J46" s="47"/>
      <c r="K46" s="47"/>
      <c r="L46" s="47"/>
    </row>
    <row r="47" spans="1:12" s="136" customFormat="1" x14ac:dyDescent="0.2">
      <c r="A47" s="148"/>
      <c r="B47" s="47"/>
      <c r="C47" s="47"/>
      <c r="D47" s="47"/>
      <c r="E47" s="47"/>
      <c r="F47" s="47"/>
      <c r="G47" s="47"/>
      <c r="H47" s="47"/>
      <c r="I47" s="47"/>
      <c r="J47" s="47"/>
      <c r="K47" s="47"/>
      <c r="L47" s="47"/>
    </row>
    <row r="48" spans="1:12" s="136" customFormat="1" x14ac:dyDescent="0.2">
      <c r="A48" s="148"/>
      <c r="B48" s="47"/>
      <c r="C48" s="47"/>
      <c r="D48" s="47"/>
      <c r="E48" s="47"/>
      <c r="F48" s="47"/>
      <c r="G48" s="47"/>
      <c r="H48" s="47"/>
      <c r="I48" s="47"/>
      <c r="J48" s="47"/>
      <c r="K48" s="47"/>
      <c r="L48" s="47"/>
    </row>
    <row r="49" spans="1:12" s="136" customFormat="1" x14ac:dyDescent="0.2">
      <c r="A49" s="148"/>
      <c r="B49" s="47"/>
      <c r="C49" s="47"/>
      <c r="D49" s="47"/>
      <c r="E49" s="47"/>
      <c r="F49" s="47"/>
      <c r="G49" s="47"/>
      <c r="H49" s="47"/>
      <c r="I49" s="47"/>
      <c r="J49" s="47"/>
      <c r="K49" s="47"/>
      <c r="L49" s="47"/>
    </row>
    <row r="50" spans="1:12" s="136" customFormat="1" x14ac:dyDescent="0.2">
      <c r="A50" s="148"/>
      <c r="B50" s="47"/>
      <c r="C50" s="47"/>
      <c r="D50" s="47"/>
      <c r="E50" s="47"/>
      <c r="F50" s="47"/>
      <c r="G50" s="47"/>
      <c r="H50" s="47"/>
      <c r="I50" s="47"/>
      <c r="J50" s="47"/>
      <c r="K50" s="47"/>
      <c r="L50" s="47"/>
    </row>
    <row r="51" spans="1:12" s="136" customFormat="1" x14ac:dyDescent="0.2">
      <c r="A51" s="148"/>
      <c r="B51" s="47"/>
      <c r="C51" s="47"/>
      <c r="D51" s="47"/>
      <c r="E51" s="47"/>
      <c r="F51" s="47"/>
      <c r="G51" s="47"/>
      <c r="H51" s="47"/>
      <c r="I51" s="47"/>
      <c r="J51" s="47"/>
      <c r="K51" s="47"/>
      <c r="L51" s="47"/>
    </row>
    <row r="52" spans="1:12" s="136" customFormat="1" x14ac:dyDescent="0.2">
      <c r="A52" s="148"/>
      <c r="B52" s="47"/>
      <c r="C52" s="47"/>
      <c r="D52" s="47"/>
      <c r="E52" s="47"/>
      <c r="F52" s="47"/>
      <c r="G52" s="47"/>
      <c r="H52" s="47"/>
      <c r="I52" s="47"/>
      <c r="J52" s="47"/>
      <c r="K52" s="47"/>
      <c r="L52" s="47"/>
    </row>
    <row r="53" spans="1:12" s="136" customFormat="1" x14ac:dyDescent="0.2">
      <c r="A53" s="148"/>
      <c r="B53" s="47"/>
      <c r="C53" s="47"/>
      <c r="D53" s="47"/>
      <c r="E53" s="47"/>
      <c r="F53" s="47"/>
      <c r="G53" s="47"/>
      <c r="H53" s="47"/>
      <c r="I53" s="47"/>
      <c r="J53" s="47"/>
      <c r="K53" s="47"/>
      <c r="L53" s="47"/>
    </row>
    <row r="54" spans="1:12" s="136" customFormat="1" x14ac:dyDescent="0.2">
      <c r="A54" s="148"/>
      <c r="B54" s="47"/>
      <c r="C54" s="47"/>
      <c r="D54" s="47"/>
      <c r="E54" s="47"/>
      <c r="F54" s="47"/>
      <c r="G54" s="47"/>
      <c r="H54" s="47"/>
      <c r="I54" s="47"/>
      <c r="J54" s="47"/>
      <c r="K54" s="47"/>
      <c r="L54" s="47"/>
    </row>
    <row r="55" spans="1:12" s="136" customFormat="1" x14ac:dyDescent="0.2">
      <c r="A55" s="148"/>
      <c r="B55" s="47"/>
      <c r="C55" s="47"/>
      <c r="D55" s="47"/>
      <c r="E55" s="47"/>
      <c r="F55" s="47"/>
      <c r="G55" s="47"/>
      <c r="H55" s="47"/>
      <c r="I55" s="47"/>
      <c r="J55" s="47"/>
      <c r="K55" s="47"/>
      <c r="L55" s="47"/>
    </row>
    <row r="56" spans="1:12" s="136" customFormat="1" x14ac:dyDescent="0.2">
      <c r="A56" s="148"/>
      <c r="B56" s="47"/>
      <c r="C56" s="47"/>
      <c r="D56" s="47"/>
      <c r="E56" s="47"/>
      <c r="F56" s="47"/>
      <c r="G56" s="47"/>
      <c r="H56" s="47"/>
      <c r="I56" s="47"/>
      <c r="J56" s="47"/>
      <c r="K56" s="47"/>
      <c r="L56" s="47"/>
    </row>
    <row r="57" spans="1:12" s="136" customFormat="1" x14ac:dyDescent="0.2">
      <c r="A57" s="148"/>
      <c r="B57" s="47"/>
      <c r="C57" s="47"/>
      <c r="D57" s="47"/>
      <c r="E57" s="47"/>
      <c r="F57" s="47"/>
      <c r="G57" s="47"/>
      <c r="H57" s="47"/>
      <c r="I57" s="47"/>
      <c r="J57" s="47"/>
      <c r="K57" s="47"/>
      <c r="L57" s="47"/>
    </row>
    <row r="58" spans="1:12" s="136" customFormat="1" x14ac:dyDescent="0.2">
      <c r="A58" s="148"/>
      <c r="B58" s="47"/>
      <c r="C58" s="47"/>
      <c r="D58" s="47"/>
      <c r="E58" s="47"/>
      <c r="F58" s="47"/>
      <c r="G58" s="47"/>
      <c r="H58" s="47"/>
      <c r="I58" s="47"/>
      <c r="J58" s="47"/>
      <c r="K58" s="47"/>
      <c r="L58" s="47"/>
    </row>
    <row r="59" spans="1:12" s="136" customFormat="1" x14ac:dyDescent="0.2">
      <c r="A59" s="148"/>
      <c r="B59" s="47"/>
      <c r="C59" s="47"/>
      <c r="D59" s="47"/>
      <c r="E59" s="47"/>
      <c r="F59" s="47"/>
      <c r="G59" s="47"/>
      <c r="H59" s="47"/>
      <c r="I59" s="47"/>
      <c r="J59" s="47"/>
      <c r="K59" s="47"/>
      <c r="L59" s="47"/>
    </row>
    <row r="60" spans="1:12" s="136" customFormat="1" x14ac:dyDescent="0.2">
      <c r="A60" s="148"/>
      <c r="B60" s="47"/>
      <c r="C60" s="47"/>
      <c r="D60" s="47"/>
      <c r="E60" s="47"/>
      <c r="F60" s="47"/>
      <c r="G60" s="47"/>
      <c r="H60" s="47"/>
      <c r="I60" s="47"/>
      <c r="J60" s="47"/>
      <c r="K60" s="47"/>
      <c r="L60" s="47"/>
    </row>
    <row r="62" spans="1:12" s="136" customFormat="1" x14ac:dyDescent="0.2">
      <c r="A62" s="148"/>
      <c r="B62" s="47"/>
      <c r="C62" s="47"/>
      <c r="D62" s="47"/>
      <c r="E62" s="47"/>
      <c r="F62" s="47"/>
      <c r="G62" s="47"/>
      <c r="H62" s="47"/>
      <c r="I62" s="47"/>
      <c r="J62" s="47"/>
      <c r="K62" s="47"/>
      <c r="L62" s="47"/>
    </row>
    <row r="63" spans="1:12" s="136" customFormat="1" x14ac:dyDescent="0.2">
      <c r="A63" s="148"/>
      <c r="B63" s="47"/>
      <c r="C63" s="47"/>
      <c r="D63" s="47"/>
      <c r="E63" s="47"/>
      <c r="F63" s="47"/>
      <c r="G63" s="47"/>
      <c r="H63" s="47"/>
      <c r="I63" s="47"/>
      <c r="J63" s="47"/>
      <c r="K63" s="47"/>
      <c r="L63" s="47"/>
    </row>
    <row r="64" spans="1:12" s="136" customFormat="1" x14ac:dyDescent="0.2">
      <c r="A64" s="148"/>
      <c r="B64" s="47"/>
      <c r="C64" s="47"/>
      <c r="D64" s="47"/>
      <c r="E64" s="47"/>
      <c r="F64" s="47"/>
      <c r="G64" s="47"/>
      <c r="H64" s="47"/>
      <c r="I64" s="47"/>
      <c r="J64" s="47"/>
      <c r="K64" s="47"/>
      <c r="L64" s="47"/>
    </row>
    <row r="65" spans="1:12" s="136" customFormat="1" x14ac:dyDescent="0.2">
      <c r="A65" s="148"/>
      <c r="B65" s="47"/>
      <c r="C65" s="47"/>
      <c r="D65" s="47"/>
      <c r="E65" s="47"/>
      <c r="F65" s="47"/>
      <c r="G65" s="47"/>
      <c r="H65" s="47"/>
      <c r="I65" s="47"/>
      <c r="J65" s="47"/>
      <c r="K65" s="47"/>
      <c r="L65" s="47"/>
    </row>
    <row r="67" spans="1:12" s="136" customFormat="1" x14ac:dyDescent="0.2">
      <c r="A67" s="148"/>
      <c r="B67" s="47"/>
      <c r="C67" s="47"/>
      <c r="D67" s="47"/>
      <c r="E67" s="47"/>
      <c r="F67" s="47"/>
      <c r="G67" s="47"/>
      <c r="H67" s="47"/>
      <c r="I67" s="47"/>
      <c r="J67" s="47"/>
      <c r="K67" s="47"/>
      <c r="L67" s="47"/>
    </row>
    <row r="68" spans="1:12" s="136" customFormat="1" x14ac:dyDescent="0.2">
      <c r="A68" s="148"/>
      <c r="B68" s="47"/>
      <c r="C68" s="47"/>
      <c r="D68" s="47"/>
      <c r="E68" s="47"/>
      <c r="F68" s="47"/>
      <c r="G68" s="47"/>
      <c r="H68" s="47"/>
      <c r="I68" s="47"/>
      <c r="J68" s="47"/>
      <c r="K68" s="47"/>
      <c r="L68" s="47"/>
    </row>
    <row r="69" spans="1:12" s="136" customFormat="1" x14ac:dyDescent="0.2">
      <c r="A69" s="148"/>
      <c r="B69" s="47"/>
      <c r="C69" s="47"/>
      <c r="D69" s="47"/>
      <c r="E69" s="47"/>
      <c r="F69" s="47"/>
      <c r="G69" s="47"/>
      <c r="H69" s="47"/>
      <c r="I69" s="47"/>
      <c r="J69" s="47"/>
      <c r="K69" s="47"/>
      <c r="L69" s="47"/>
    </row>
    <row r="71" spans="1:12" s="136" customFormat="1" x14ac:dyDescent="0.2">
      <c r="A71" s="148"/>
      <c r="B71" s="47"/>
      <c r="C71" s="47"/>
      <c r="D71" s="47"/>
      <c r="E71" s="47"/>
      <c r="F71" s="47"/>
      <c r="G71" s="47"/>
      <c r="H71" s="47"/>
      <c r="I71" s="47"/>
      <c r="J71" s="47"/>
      <c r="K71" s="47"/>
      <c r="L71" s="47"/>
    </row>
    <row r="72" spans="1:12" s="136" customFormat="1" x14ac:dyDescent="0.2">
      <c r="A72" s="148"/>
      <c r="B72" s="47"/>
      <c r="C72" s="47"/>
      <c r="D72" s="47"/>
      <c r="E72" s="47"/>
      <c r="F72" s="47"/>
      <c r="G72" s="47"/>
      <c r="H72" s="47"/>
      <c r="I72" s="47"/>
      <c r="J72" s="47"/>
      <c r="K72" s="47"/>
      <c r="L72" s="47"/>
    </row>
    <row r="74" spans="1:12" s="136" customFormat="1" x14ac:dyDescent="0.2">
      <c r="A74" s="148"/>
      <c r="B74" s="47"/>
      <c r="C74" s="47"/>
      <c r="D74" s="47"/>
      <c r="E74" s="47"/>
      <c r="F74" s="47"/>
      <c r="G74" s="47"/>
      <c r="H74" s="47"/>
      <c r="I74" s="47"/>
      <c r="J74" s="47"/>
      <c r="K74" s="47"/>
      <c r="L74" s="47"/>
    </row>
    <row r="75" spans="1:12" s="136" customFormat="1" x14ac:dyDescent="0.2">
      <c r="A75" s="148"/>
      <c r="B75" s="47"/>
      <c r="C75" s="47"/>
      <c r="D75" s="47"/>
      <c r="E75" s="47"/>
      <c r="F75" s="47"/>
      <c r="G75" s="47"/>
      <c r="H75" s="47"/>
      <c r="I75" s="47"/>
      <c r="J75" s="47"/>
      <c r="K75" s="47"/>
      <c r="L75" s="47"/>
    </row>
    <row r="77" spans="1:12" s="136" customFormat="1" x14ac:dyDescent="0.2">
      <c r="A77" s="148"/>
      <c r="B77" s="47"/>
      <c r="C77" s="47"/>
      <c r="D77" s="47"/>
      <c r="E77" s="47"/>
      <c r="F77" s="47"/>
      <c r="G77" s="47"/>
      <c r="H77" s="47"/>
      <c r="I77" s="47"/>
      <c r="J77" s="47"/>
      <c r="K77" s="47"/>
      <c r="L77" s="47"/>
    </row>
    <row r="78" spans="1:12" s="136" customFormat="1" x14ac:dyDescent="0.2">
      <c r="A78" s="148"/>
      <c r="B78" s="47"/>
      <c r="C78" s="47"/>
      <c r="D78" s="47"/>
      <c r="E78" s="47"/>
      <c r="F78" s="47"/>
      <c r="G78" s="47"/>
      <c r="H78" s="47"/>
      <c r="I78" s="47"/>
      <c r="J78" s="47"/>
      <c r="K78" s="47"/>
      <c r="L78" s="47"/>
    </row>
    <row r="79" spans="1:12" s="136" customFormat="1" x14ac:dyDescent="0.2">
      <c r="A79" s="148"/>
      <c r="B79" s="47"/>
      <c r="C79" s="47"/>
      <c r="D79" s="47"/>
      <c r="E79" s="47"/>
      <c r="F79" s="47"/>
      <c r="G79" s="47"/>
      <c r="H79" s="47"/>
      <c r="I79" s="47"/>
      <c r="J79" s="47"/>
      <c r="K79" s="47"/>
      <c r="L79" s="47"/>
    </row>
    <row r="80" spans="1:12" s="136" customFormat="1" x14ac:dyDescent="0.2">
      <c r="A80" s="148"/>
      <c r="B80" s="47"/>
      <c r="C80" s="47"/>
      <c r="D80" s="47"/>
      <c r="E80" s="47"/>
      <c r="F80" s="47"/>
      <c r="G80" s="47"/>
      <c r="H80" s="47"/>
      <c r="I80" s="47"/>
      <c r="J80" s="47"/>
      <c r="K80" s="47"/>
      <c r="L80" s="47"/>
    </row>
    <row r="81" spans="1:12" s="136" customFormat="1" x14ac:dyDescent="0.2">
      <c r="A81" s="148"/>
      <c r="B81" s="47"/>
      <c r="C81" s="47"/>
      <c r="D81" s="47"/>
      <c r="E81" s="47"/>
      <c r="F81" s="47"/>
      <c r="G81" s="47"/>
      <c r="H81" s="47"/>
      <c r="I81" s="47"/>
      <c r="J81" s="47"/>
      <c r="K81" s="47"/>
      <c r="L81" s="47"/>
    </row>
    <row r="83" spans="1:12" s="136" customFormat="1" x14ac:dyDescent="0.2">
      <c r="A83" s="148"/>
      <c r="B83" s="47"/>
      <c r="C83" s="47"/>
      <c r="D83" s="47"/>
      <c r="E83" s="47"/>
      <c r="F83" s="47"/>
      <c r="G83" s="47"/>
      <c r="H83" s="47"/>
      <c r="I83" s="47"/>
      <c r="J83" s="47"/>
      <c r="K83" s="47"/>
      <c r="L83" s="47"/>
    </row>
    <row r="84" spans="1:12" s="136" customFormat="1" x14ac:dyDescent="0.2">
      <c r="A84" s="148"/>
      <c r="B84" s="47"/>
      <c r="C84" s="47"/>
      <c r="D84" s="47"/>
      <c r="E84" s="47"/>
      <c r="F84" s="47"/>
      <c r="G84" s="47"/>
      <c r="H84" s="47"/>
      <c r="I84" s="47"/>
      <c r="J84" s="47"/>
      <c r="K84" s="47"/>
      <c r="L84" s="47"/>
    </row>
    <row r="86" spans="1:12" s="136" customFormat="1" x14ac:dyDescent="0.2">
      <c r="A86" s="148"/>
      <c r="B86" s="47"/>
      <c r="C86" s="47"/>
      <c r="D86" s="47"/>
      <c r="E86" s="47"/>
      <c r="F86" s="47"/>
      <c r="G86" s="47"/>
      <c r="H86" s="47"/>
      <c r="I86" s="47"/>
      <c r="J86" s="47"/>
      <c r="K86" s="47"/>
      <c r="L86" s="47"/>
    </row>
    <row r="87" spans="1:12" s="136" customFormat="1" x14ac:dyDescent="0.2">
      <c r="A87" s="148"/>
      <c r="B87" s="47"/>
      <c r="C87" s="47"/>
      <c r="D87" s="47"/>
      <c r="E87" s="47"/>
      <c r="F87" s="47"/>
      <c r="G87" s="47"/>
      <c r="H87" s="47"/>
      <c r="I87" s="47"/>
      <c r="J87" s="47"/>
      <c r="K87" s="47"/>
      <c r="L87" s="47"/>
    </row>
    <row r="89" spans="1:12" s="136" customFormat="1" x14ac:dyDescent="0.2">
      <c r="A89" s="148"/>
      <c r="B89" s="47"/>
      <c r="C89" s="47"/>
      <c r="D89" s="47"/>
      <c r="E89" s="47"/>
      <c r="F89" s="47"/>
      <c r="G89" s="47"/>
      <c r="H89" s="47"/>
      <c r="I89" s="47"/>
      <c r="J89" s="47"/>
      <c r="K89" s="47"/>
      <c r="L89" s="47"/>
    </row>
    <row r="90" spans="1:12" s="136" customFormat="1" x14ac:dyDescent="0.2">
      <c r="A90" s="148"/>
      <c r="B90" s="47"/>
      <c r="C90" s="47"/>
      <c r="D90" s="47"/>
      <c r="E90" s="47"/>
      <c r="F90" s="47"/>
      <c r="G90" s="47"/>
      <c r="H90" s="47"/>
      <c r="I90" s="47"/>
      <c r="J90" s="47"/>
      <c r="K90" s="47"/>
      <c r="L90" s="47"/>
    </row>
    <row r="91" spans="1:12" s="136" customFormat="1" x14ac:dyDescent="0.2">
      <c r="A91" s="148"/>
      <c r="B91" s="47"/>
      <c r="C91" s="47"/>
      <c r="D91" s="47"/>
      <c r="E91" s="47"/>
      <c r="F91" s="47"/>
      <c r="G91" s="47"/>
      <c r="H91" s="47"/>
      <c r="I91" s="47"/>
      <c r="J91" s="47"/>
      <c r="K91" s="47"/>
      <c r="L91" s="47"/>
    </row>
    <row r="92" spans="1:12" s="136" customFormat="1" x14ac:dyDescent="0.2">
      <c r="A92" s="148"/>
      <c r="B92" s="47"/>
      <c r="C92" s="47"/>
      <c r="D92" s="47"/>
      <c r="E92" s="47"/>
      <c r="F92" s="47"/>
      <c r="G92" s="47"/>
      <c r="H92" s="47"/>
      <c r="I92" s="47"/>
      <c r="J92" s="47"/>
      <c r="K92" s="47"/>
      <c r="L92" s="47"/>
    </row>
    <row r="93" spans="1:12" s="136" customFormat="1" x14ac:dyDescent="0.2">
      <c r="A93" s="148"/>
      <c r="B93" s="47"/>
      <c r="C93" s="47"/>
      <c r="D93" s="47"/>
      <c r="E93" s="47"/>
      <c r="F93" s="47"/>
      <c r="G93" s="47"/>
      <c r="H93" s="47"/>
      <c r="I93" s="47"/>
      <c r="J93" s="47"/>
      <c r="K93" s="47"/>
      <c r="L93" s="47"/>
    </row>
    <row r="94" spans="1:12" s="136" customFormat="1" x14ac:dyDescent="0.2">
      <c r="A94" s="148"/>
      <c r="B94" s="47"/>
      <c r="C94" s="47"/>
      <c r="D94" s="47"/>
      <c r="E94" s="47"/>
      <c r="F94" s="47"/>
      <c r="G94" s="47"/>
      <c r="H94" s="47"/>
      <c r="I94" s="47"/>
      <c r="J94" s="47"/>
      <c r="K94" s="47"/>
      <c r="L94" s="47"/>
    </row>
    <row r="95" spans="1:12" s="136" customFormat="1" x14ac:dyDescent="0.2">
      <c r="A95" s="148"/>
      <c r="B95" s="47"/>
      <c r="C95" s="47"/>
      <c r="D95" s="47"/>
      <c r="E95" s="47"/>
      <c r="F95" s="47"/>
      <c r="G95" s="47"/>
      <c r="H95" s="47"/>
      <c r="I95" s="47"/>
      <c r="J95" s="47"/>
      <c r="K95" s="47"/>
      <c r="L95" s="47"/>
    </row>
    <row r="96" spans="1:12" s="136" customFormat="1" x14ac:dyDescent="0.2">
      <c r="A96" s="148"/>
      <c r="B96" s="47"/>
      <c r="C96" s="47"/>
      <c r="D96" s="47"/>
      <c r="E96" s="47"/>
      <c r="F96" s="47"/>
      <c r="G96" s="47"/>
      <c r="H96" s="47"/>
      <c r="I96" s="47"/>
      <c r="J96" s="47"/>
      <c r="K96" s="47"/>
      <c r="L96" s="47"/>
    </row>
    <row r="97" spans="1:12" s="136" customFormat="1" x14ac:dyDescent="0.2">
      <c r="A97" s="148"/>
      <c r="B97" s="47"/>
      <c r="C97" s="47"/>
      <c r="D97" s="47"/>
      <c r="E97" s="47"/>
      <c r="F97" s="47"/>
      <c r="G97" s="47"/>
      <c r="H97" s="47"/>
      <c r="I97" s="47"/>
      <c r="J97" s="47"/>
      <c r="K97" s="47"/>
      <c r="L97" s="47"/>
    </row>
    <row r="98" spans="1:12" s="136" customFormat="1" x14ac:dyDescent="0.2">
      <c r="A98" s="148"/>
      <c r="B98" s="47"/>
      <c r="C98" s="47"/>
      <c r="D98" s="47"/>
      <c r="E98" s="47"/>
      <c r="F98" s="47"/>
      <c r="G98" s="47"/>
      <c r="H98" s="47"/>
      <c r="I98" s="47"/>
      <c r="J98" s="47"/>
      <c r="K98" s="47"/>
      <c r="L98" s="47"/>
    </row>
    <row r="99" spans="1:12" s="136" customFormat="1" x14ac:dyDescent="0.2">
      <c r="A99" s="148"/>
      <c r="B99" s="47"/>
      <c r="C99" s="47"/>
      <c r="D99" s="47"/>
      <c r="E99" s="47"/>
      <c r="F99" s="47"/>
      <c r="G99" s="47"/>
      <c r="H99" s="47"/>
      <c r="I99" s="47"/>
      <c r="J99" s="47"/>
      <c r="K99" s="47"/>
      <c r="L99" s="47"/>
    </row>
    <row r="101" spans="1:12" s="136" customFormat="1" x14ac:dyDescent="0.2">
      <c r="A101" s="148"/>
      <c r="B101" s="47"/>
      <c r="C101" s="47"/>
      <c r="D101" s="47"/>
      <c r="E101" s="47"/>
      <c r="F101" s="47"/>
      <c r="G101" s="47"/>
      <c r="H101" s="47"/>
      <c r="I101" s="47"/>
      <c r="J101" s="47"/>
      <c r="K101" s="47"/>
      <c r="L101" s="47"/>
    </row>
    <row r="102" spans="1:12" s="136" customFormat="1" x14ac:dyDescent="0.2">
      <c r="A102" s="148"/>
      <c r="B102" s="47"/>
      <c r="C102" s="47"/>
      <c r="D102" s="47"/>
      <c r="E102" s="47"/>
      <c r="F102" s="47"/>
      <c r="G102" s="47"/>
      <c r="H102" s="47"/>
      <c r="I102" s="47"/>
      <c r="J102" s="47"/>
      <c r="K102" s="47"/>
      <c r="L102" s="47"/>
    </row>
    <row r="104" spans="1:12" s="136" customFormat="1" x14ac:dyDescent="0.2">
      <c r="A104" s="148"/>
      <c r="B104" s="47"/>
      <c r="C104" s="47"/>
      <c r="D104" s="47"/>
      <c r="E104" s="47"/>
      <c r="F104" s="47"/>
      <c r="G104" s="47"/>
      <c r="H104" s="47"/>
      <c r="I104" s="47"/>
      <c r="J104" s="47"/>
      <c r="K104" s="47"/>
      <c r="L104" s="47"/>
    </row>
    <row r="105" spans="1:12" s="136" customFormat="1" x14ac:dyDescent="0.2">
      <c r="A105" s="148"/>
      <c r="B105" s="47"/>
      <c r="C105" s="47"/>
      <c r="D105" s="47"/>
      <c r="E105" s="47"/>
      <c r="F105" s="47"/>
      <c r="G105" s="47"/>
      <c r="H105" s="47"/>
      <c r="I105" s="47"/>
      <c r="J105" s="47"/>
      <c r="K105" s="47"/>
      <c r="L105" s="47"/>
    </row>
    <row r="106" spans="1:12" s="136" customFormat="1" x14ac:dyDescent="0.2">
      <c r="A106" s="148"/>
      <c r="B106" s="47"/>
      <c r="C106" s="47"/>
      <c r="D106" s="47"/>
      <c r="E106" s="47"/>
      <c r="F106" s="47"/>
      <c r="G106" s="47"/>
      <c r="H106" s="47"/>
      <c r="I106" s="47"/>
      <c r="J106" s="47"/>
      <c r="K106" s="47"/>
      <c r="L106" s="47"/>
    </row>
    <row r="107" spans="1:12" s="136" customFormat="1" x14ac:dyDescent="0.2">
      <c r="A107" s="148"/>
      <c r="B107" s="47"/>
      <c r="C107" s="47"/>
      <c r="D107" s="47"/>
      <c r="E107" s="47"/>
      <c r="F107" s="47"/>
      <c r="G107" s="47"/>
      <c r="H107" s="47"/>
      <c r="I107" s="47"/>
      <c r="J107" s="47"/>
      <c r="K107" s="47"/>
      <c r="L107" s="47"/>
    </row>
    <row r="108" spans="1:12" s="136" customFormat="1" x14ac:dyDescent="0.2">
      <c r="A108" s="148"/>
      <c r="B108" s="47"/>
      <c r="C108" s="47"/>
      <c r="D108" s="47"/>
      <c r="E108" s="47"/>
      <c r="F108" s="47"/>
      <c r="G108" s="47"/>
      <c r="H108" s="47"/>
      <c r="I108" s="47"/>
      <c r="J108" s="47"/>
      <c r="K108" s="47"/>
      <c r="L108" s="47"/>
    </row>
    <row r="110" spans="1:12" s="136" customFormat="1" x14ac:dyDescent="0.2">
      <c r="A110" s="148"/>
      <c r="B110" s="47"/>
      <c r="C110" s="47"/>
      <c r="D110" s="47"/>
      <c r="E110" s="47"/>
      <c r="F110" s="47"/>
      <c r="G110" s="47"/>
      <c r="H110" s="47"/>
      <c r="I110" s="47"/>
      <c r="J110" s="47"/>
      <c r="K110" s="47"/>
      <c r="L110" s="47"/>
    </row>
    <row r="111" spans="1:12" s="136" customFormat="1" x14ac:dyDescent="0.2">
      <c r="A111" s="148"/>
      <c r="B111" s="47"/>
      <c r="C111" s="47"/>
      <c r="D111" s="47"/>
      <c r="E111" s="47"/>
      <c r="F111" s="47"/>
      <c r="G111" s="47"/>
      <c r="H111" s="47"/>
      <c r="I111" s="47"/>
      <c r="J111" s="47"/>
      <c r="K111" s="47"/>
      <c r="L111" s="47"/>
    </row>
    <row r="112" spans="1:12" s="136" customFormat="1" x14ac:dyDescent="0.2">
      <c r="A112" s="148"/>
      <c r="B112" s="47"/>
      <c r="C112" s="47"/>
      <c r="D112" s="47"/>
      <c r="E112" s="47"/>
      <c r="F112" s="47"/>
      <c r="G112" s="47"/>
      <c r="H112" s="47"/>
      <c r="I112" s="47"/>
      <c r="J112" s="47"/>
      <c r="K112" s="47"/>
      <c r="L112" s="47"/>
    </row>
    <row r="113" spans="1:12" s="136" customFormat="1" x14ac:dyDescent="0.2">
      <c r="A113" s="148"/>
      <c r="B113" s="47"/>
      <c r="C113" s="47"/>
      <c r="D113" s="47"/>
      <c r="E113" s="47"/>
      <c r="F113" s="47"/>
      <c r="G113" s="47"/>
      <c r="H113" s="47"/>
      <c r="I113" s="47"/>
      <c r="J113" s="47"/>
      <c r="K113" s="47"/>
      <c r="L113" s="47"/>
    </row>
    <row r="114" spans="1:12" s="136" customFormat="1" x14ac:dyDescent="0.2">
      <c r="A114" s="148"/>
      <c r="B114" s="47"/>
      <c r="C114" s="47"/>
      <c r="D114" s="47"/>
      <c r="E114" s="47"/>
      <c r="F114" s="47"/>
      <c r="G114" s="47"/>
      <c r="H114" s="47"/>
      <c r="I114" s="47"/>
      <c r="J114" s="47"/>
      <c r="K114" s="47"/>
      <c r="L114" s="47"/>
    </row>
    <row r="116" spans="1:12" s="136" customFormat="1" x14ac:dyDescent="0.2">
      <c r="A116" s="148"/>
      <c r="B116" s="47"/>
      <c r="C116" s="47"/>
      <c r="D116" s="47"/>
      <c r="E116" s="47"/>
      <c r="F116" s="47"/>
      <c r="G116" s="47"/>
      <c r="H116" s="47"/>
      <c r="I116" s="47"/>
      <c r="J116" s="47"/>
      <c r="K116" s="47"/>
      <c r="L116" s="47"/>
    </row>
    <row r="117" spans="1:12" s="136" customFormat="1" x14ac:dyDescent="0.2">
      <c r="A117" s="148"/>
      <c r="B117" s="47"/>
      <c r="C117" s="47"/>
      <c r="D117" s="47"/>
      <c r="E117" s="47"/>
      <c r="F117" s="47"/>
      <c r="G117" s="47"/>
      <c r="H117" s="47"/>
      <c r="I117" s="47"/>
      <c r="J117" s="47"/>
      <c r="K117" s="47"/>
      <c r="L117" s="47"/>
    </row>
    <row r="118" spans="1:12" s="136" customFormat="1" x14ac:dyDescent="0.2">
      <c r="A118" s="148"/>
      <c r="B118" s="47"/>
      <c r="C118" s="47"/>
      <c r="D118" s="47"/>
      <c r="E118" s="47"/>
      <c r="F118" s="47"/>
      <c r="G118" s="47"/>
      <c r="H118" s="47"/>
      <c r="I118" s="47"/>
      <c r="J118" s="47"/>
      <c r="K118" s="47"/>
      <c r="L118" s="47"/>
    </row>
    <row r="119" spans="1:12" s="136" customFormat="1" x14ac:dyDescent="0.2">
      <c r="A119" s="148"/>
      <c r="B119" s="47"/>
      <c r="C119" s="47"/>
      <c r="D119" s="47"/>
      <c r="E119" s="47"/>
      <c r="F119" s="47"/>
      <c r="G119" s="47"/>
      <c r="H119" s="47"/>
      <c r="I119" s="47"/>
      <c r="J119" s="47"/>
      <c r="K119" s="47"/>
      <c r="L119" s="47"/>
    </row>
    <row r="120" spans="1:12" s="136" customFormat="1" x14ac:dyDescent="0.2">
      <c r="A120" s="148"/>
      <c r="B120" s="47"/>
      <c r="C120" s="47"/>
      <c r="D120" s="47"/>
      <c r="E120" s="47"/>
      <c r="F120" s="47"/>
      <c r="G120" s="47"/>
      <c r="H120" s="47"/>
      <c r="I120" s="47"/>
      <c r="J120" s="47"/>
      <c r="K120" s="47"/>
      <c r="L120" s="47"/>
    </row>
    <row r="122" spans="1:12" s="136" customFormat="1" x14ac:dyDescent="0.2">
      <c r="A122" s="148"/>
      <c r="B122" s="47"/>
      <c r="C122" s="47"/>
      <c r="D122" s="47"/>
      <c r="E122" s="47"/>
      <c r="F122" s="47"/>
      <c r="G122" s="47"/>
      <c r="H122" s="47"/>
      <c r="I122" s="47"/>
      <c r="J122" s="47"/>
      <c r="K122" s="47"/>
      <c r="L122" s="47"/>
    </row>
    <row r="123" spans="1:12" s="136" customFormat="1" x14ac:dyDescent="0.2">
      <c r="A123" s="148"/>
      <c r="B123" s="47"/>
      <c r="C123" s="47"/>
      <c r="D123" s="47"/>
      <c r="E123" s="47"/>
      <c r="F123" s="47"/>
      <c r="G123" s="47"/>
      <c r="H123" s="47"/>
      <c r="I123" s="47"/>
      <c r="J123" s="47"/>
      <c r="K123" s="47"/>
      <c r="L123" s="47"/>
    </row>
    <row r="124" spans="1:12" s="136" customFormat="1" x14ac:dyDescent="0.2">
      <c r="A124" s="148"/>
      <c r="B124" s="47"/>
      <c r="C124" s="47"/>
      <c r="D124" s="47"/>
      <c r="E124" s="47"/>
      <c r="F124" s="47"/>
      <c r="G124" s="47"/>
      <c r="H124" s="47"/>
      <c r="I124" s="47"/>
      <c r="J124" s="47"/>
      <c r="K124" s="47"/>
      <c r="L124" s="47"/>
    </row>
    <row r="125" spans="1:12" s="136" customFormat="1" x14ac:dyDescent="0.2">
      <c r="A125" s="148"/>
      <c r="B125" s="47"/>
      <c r="C125" s="47"/>
      <c r="D125" s="47"/>
      <c r="E125" s="47"/>
      <c r="F125" s="47"/>
      <c r="G125" s="47"/>
      <c r="H125" s="47"/>
      <c r="I125" s="47"/>
      <c r="J125" s="47"/>
      <c r="K125" s="47"/>
      <c r="L125" s="47"/>
    </row>
    <row r="126" spans="1:12" s="136" customFormat="1" x14ac:dyDescent="0.2">
      <c r="A126" s="148"/>
      <c r="B126" s="47"/>
      <c r="C126" s="47"/>
      <c r="D126" s="47"/>
      <c r="E126" s="47"/>
      <c r="F126" s="47"/>
      <c r="G126" s="47"/>
      <c r="H126" s="47"/>
      <c r="I126" s="47"/>
      <c r="J126" s="47"/>
      <c r="K126" s="47"/>
      <c r="L126" s="47"/>
    </row>
    <row r="130" spans="1:12" s="136" customFormat="1" x14ac:dyDescent="0.2">
      <c r="A130" s="148"/>
      <c r="B130" s="47"/>
      <c r="C130" s="47"/>
      <c r="D130" s="47"/>
      <c r="E130" s="47"/>
      <c r="F130" s="47"/>
      <c r="G130" s="47"/>
      <c r="H130" s="47"/>
      <c r="I130" s="47"/>
      <c r="J130" s="47"/>
      <c r="K130" s="47"/>
      <c r="L130" s="47"/>
    </row>
    <row r="131" spans="1:12" s="136" customFormat="1" x14ac:dyDescent="0.2">
      <c r="A131" s="148"/>
      <c r="B131" s="47"/>
      <c r="C131" s="47"/>
      <c r="D131" s="47"/>
      <c r="E131" s="47"/>
      <c r="F131" s="47"/>
      <c r="G131" s="47"/>
      <c r="H131" s="47"/>
      <c r="I131" s="47"/>
      <c r="J131" s="47"/>
      <c r="K131" s="47"/>
      <c r="L131" s="47"/>
    </row>
    <row r="132" spans="1:12" s="136" customFormat="1" x14ac:dyDescent="0.2">
      <c r="A132" s="148"/>
      <c r="B132" s="47"/>
      <c r="C132" s="47"/>
      <c r="D132" s="47"/>
      <c r="E132" s="47"/>
      <c r="F132" s="47"/>
      <c r="G132" s="47"/>
      <c r="H132" s="47"/>
      <c r="I132" s="47"/>
      <c r="J132" s="47"/>
      <c r="K132" s="47"/>
      <c r="L132" s="47"/>
    </row>
    <row r="134" spans="1:12" s="136" customFormat="1" x14ac:dyDescent="0.2">
      <c r="A134" s="148"/>
      <c r="B134" s="47"/>
      <c r="C134" s="47"/>
      <c r="D134" s="47"/>
      <c r="E134" s="47"/>
      <c r="F134" s="47"/>
      <c r="G134" s="47"/>
      <c r="H134" s="47"/>
      <c r="I134" s="47"/>
      <c r="J134" s="47"/>
      <c r="K134" s="47"/>
      <c r="L134" s="47"/>
    </row>
    <row r="135" spans="1:12" s="136" customFormat="1" x14ac:dyDescent="0.2">
      <c r="A135" s="148"/>
      <c r="B135" s="47"/>
      <c r="C135" s="47"/>
      <c r="D135" s="47"/>
      <c r="E135" s="47"/>
      <c r="F135" s="47"/>
      <c r="G135" s="47"/>
      <c r="H135" s="47"/>
      <c r="I135" s="47"/>
      <c r="J135" s="47"/>
      <c r="K135" s="47"/>
      <c r="L135" s="47"/>
    </row>
    <row r="136" spans="1:12" s="136" customFormat="1" x14ac:dyDescent="0.2">
      <c r="A136" s="148"/>
      <c r="B136" s="47"/>
      <c r="C136" s="47"/>
      <c r="D136" s="47"/>
      <c r="E136" s="47"/>
      <c r="F136" s="47"/>
      <c r="G136" s="47"/>
      <c r="H136" s="47"/>
      <c r="I136" s="47"/>
      <c r="J136" s="47"/>
      <c r="K136" s="47"/>
      <c r="L136" s="47"/>
    </row>
    <row r="138" spans="1:12" s="136" customFormat="1" x14ac:dyDescent="0.2">
      <c r="A138" s="148"/>
      <c r="B138" s="47"/>
      <c r="C138" s="47"/>
      <c r="D138" s="47"/>
      <c r="E138" s="47"/>
      <c r="F138" s="47"/>
      <c r="G138" s="47"/>
      <c r="H138" s="47"/>
      <c r="I138" s="47"/>
      <c r="J138" s="47"/>
      <c r="K138" s="47"/>
      <c r="L138" s="47"/>
    </row>
    <row r="139" spans="1:12" s="136" customFormat="1" x14ac:dyDescent="0.2">
      <c r="A139" s="148"/>
      <c r="B139" s="47"/>
      <c r="C139" s="47"/>
      <c r="D139" s="47"/>
      <c r="E139" s="47"/>
      <c r="F139" s="47"/>
      <c r="G139" s="47"/>
      <c r="H139" s="47"/>
      <c r="I139" s="47"/>
      <c r="J139" s="47"/>
      <c r="K139" s="47"/>
      <c r="L139" s="47"/>
    </row>
    <row r="140" spans="1:12" s="136" customFormat="1" x14ac:dyDescent="0.2">
      <c r="A140" s="148"/>
      <c r="B140" s="47"/>
      <c r="C140" s="47"/>
      <c r="D140" s="47"/>
      <c r="E140" s="47"/>
      <c r="F140" s="47"/>
      <c r="G140" s="47"/>
      <c r="H140" s="47"/>
      <c r="I140" s="47"/>
      <c r="J140" s="47"/>
      <c r="K140" s="47"/>
      <c r="L140" s="47"/>
    </row>
    <row r="141" spans="1:12" s="136" customFormat="1" x14ac:dyDescent="0.2">
      <c r="A141" s="148"/>
      <c r="B141" s="47"/>
      <c r="C141" s="47"/>
      <c r="D141" s="47"/>
      <c r="E141" s="47"/>
      <c r="F141" s="47"/>
      <c r="G141" s="47"/>
      <c r="H141" s="47"/>
      <c r="I141" s="47"/>
      <c r="J141" s="47"/>
      <c r="K141" s="47"/>
      <c r="L141" s="47"/>
    </row>
    <row r="142" spans="1:12" s="136" customFormat="1" x14ac:dyDescent="0.2">
      <c r="A142" s="148"/>
      <c r="B142" s="47"/>
      <c r="C142" s="47"/>
      <c r="D142" s="47"/>
      <c r="E142" s="47"/>
      <c r="F142" s="47"/>
      <c r="G142" s="47"/>
      <c r="H142" s="47"/>
      <c r="I142" s="47"/>
      <c r="J142" s="47"/>
      <c r="K142" s="47"/>
      <c r="L142" s="47"/>
    </row>
    <row r="143" spans="1:12" s="136" customFormat="1" x14ac:dyDescent="0.2">
      <c r="A143" s="148"/>
      <c r="B143" s="47"/>
      <c r="C143" s="47"/>
      <c r="D143" s="47"/>
      <c r="E143" s="47"/>
      <c r="F143" s="47"/>
      <c r="G143" s="47"/>
      <c r="H143" s="47"/>
      <c r="I143" s="47"/>
      <c r="J143" s="47"/>
      <c r="K143" s="47"/>
      <c r="L143" s="47"/>
    </row>
    <row r="145" spans="1:12" s="136" customFormat="1" x14ac:dyDescent="0.2">
      <c r="A145" s="148"/>
      <c r="B145" s="47"/>
      <c r="C145" s="47"/>
      <c r="D145" s="47"/>
      <c r="E145" s="47"/>
      <c r="F145" s="47"/>
      <c r="G145" s="47"/>
      <c r="H145" s="47"/>
      <c r="I145" s="47"/>
      <c r="J145" s="47"/>
      <c r="K145" s="47"/>
      <c r="L145" s="47"/>
    </row>
    <row r="146" spans="1:12" s="136" customFormat="1" x14ac:dyDescent="0.2">
      <c r="A146" s="148"/>
      <c r="B146" s="47"/>
      <c r="C146" s="47"/>
      <c r="D146" s="47"/>
      <c r="E146" s="47"/>
      <c r="F146" s="47"/>
      <c r="G146" s="47"/>
      <c r="H146" s="47"/>
      <c r="I146" s="47"/>
      <c r="J146" s="47"/>
      <c r="K146" s="47"/>
      <c r="L146" s="47"/>
    </row>
    <row r="147" spans="1:12" s="136" customFormat="1" x14ac:dyDescent="0.2">
      <c r="A147" s="148"/>
      <c r="B147" s="47"/>
      <c r="C147" s="47"/>
      <c r="D147" s="47"/>
      <c r="E147" s="47"/>
      <c r="F147" s="47"/>
      <c r="G147" s="47"/>
      <c r="H147" s="47"/>
      <c r="I147" s="47"/>
      <c r="J147" s="47"/>
      <c r="K147" s="47"/>
      <c r="L147" s="47"/>
    </row>
    <row r="148" spans="1:12" s="136" customFormat="1" x14ac:dyDescent="0.2">
      <c r="A148" s="148"/>
      <c r="B148" s="47"/>
      <c r="C148" s="47"/>
      <c r="D148" s="47"/>
      <c r="E148" s="47"/>
      <c r="F148" s="47"/>
      <c r="G148" s="47"/>
      <c r="H148" s="47"/>
      <c r="I148" s="47"/>
      <c r="J148" s="47"/>
      <c r="K148" s="47"/>
      <c r="L148" s="47"/>
    </row>
    <row r="149" spans="1:12" s="136" customFormat="1" x14ac:dyDescent="0.2">
      <c r="A149" s="148"/>
      <c r="B149" s="47"/>
      <c r="C149" s="47"/>
      <c r="D149" s="47"/>
      <c r="E149" s="47"/>
      <c r="F149" s="47"/>
      <c r="G149" s="47"/>
      <c r="H149" s="47"/>
      <c r="I149" s="47"/>
      <c r="J149" s="47"/>
      <c r="K149" s="47"/>
      <c r="L149" s="47"/>
    </row>
    <row r="151" spans="1:12" s="136" customFormat="1" x14ac:dyDescent="0.2">
      <c r="A151" s="148"/>
      <c r="B151" s="47"/>
      <c r="C151" s="47"/>
      <c r="D151" s="47"/>
      <c r="E151" s="47"/>
      <c r="F151" s="47"/>
      <c r="G151" s="47"/>
      <c r="H151" s="47"/>
      <c r="I151" s="47"/>
      <c r="J151" s="47"/>
      <c r="K151" s="47"/>
      <c r="L151" s="47"/>
    </row>
    <row r="152" spans="1:12" s="136" customFormat="1" x14ac:dyDescent="0.2">
      <c r="A152" s="148"/>
      <c r="B152" s="47"/>
      <c r="C152" s="47"/>
      <c r="D152" s="47"/>
      <c r="E152" s="47"/>
      <c r="F152" s="47"/>
      <c r="G152" s="47"/>
      <c r="H152" s="47"/>
      <c r="I152" s="47"/>
      <c r="J152" s="47"/>
      <c r="K152" s="47"/>
      <c r="L152" s="47"/>
    </row>
    <row r="153" spans="1:12" s="136" customFormat="1" x14ac:dyDescent="0.2">
      <c r="A153" s="148"/>
      <c r="B153" s="47"/>
      <c r="C153" s="47"/>
      <c r="D153" s="47"/>
      <c r="E153" s="47"/>
      <c r="F153" s="47"/>
      <c r="G153" s="47"/>
      <c r="H153" s="47"/>
      <c r="I153" s="47"/>
      <c r="J153" s="47"/>
      <c r="K153" s="47"/>
      <c r="L153" s="47"/>
    </row>
    <row r="154" spans="1:12" s="136" customFormat="1" x14ac:dyDescent="0.2">
      <c r="A154" s="148"/>
      <c r="B154" s="47"/>
      <c r="C154" s="47"/>
      <c r="D154" s="47"/>
      <c r="E154" s="47"/>
      <c r="F154" s="47"/>
      <c r="G154" s="47"/>
      <c r="H154" s="47"/>
      <c r="I154" s="47"/>
      <c r="J154" s="47"/>
      <c r="K154" s="47"/>
      <c r="L154" s="47"/>
    </row>
    <row r="155" spans="1:12" s="136" customFormat="1" x14ac:dyDescent="0.2">
      <c r="A155" s="148"/>
      <c r="B155" s="47"/>
      <c r="C155" s="47"/>
      <c r="D155" s="47"/>
      <c r="E155" s="47"/>
      <c r="F155" s="47"/>
      <c r="G155" s="47"/>
      <c r="H155" s="47"/>
      <c r="I155" s="47"/>
      <c r="J155" s="47"/>
      <c r="K155" s="47"/>
      <c r="L155" s="47"/>
    </row>
    <row r="156" spans="1:12" s="136" customFormat="1" x14ac:dyDescent="0.2">
      <c r="A156" s="148"/>
      <c r="B156" s="47"/>
      <c r="C156" s="47"/>
      <c r="D156" s="47"/>
      <c r="E156" s="47"/>
      <c r="F156" s="47"/>
      <c r="G156" s="47"/>
      <c r="H156" s="47"/>
      <c r="I156" s="47"/>
      <c r="J156" s="47"/>
      <c r="K156" s="47"/>
      <c r="L156" s="47"/>
    </row>
    <row r="158" spans="1:12" s="136" customFormat="1" x14ac:dyDescent="0.2">
      <c r="A158" s="148"/>
      <c r="B158" s="47"/>
      <c r="C158" s="47"/>
      <c r="D158" s="47"/>
      <c r="E158" s="47"/>
      <c r="F158" s="47"/>
      <c r="G158" s="47"/>
      <c r="H158" s="47"/>
      <c r="I158" s="47"/>
      <c r="J158" s="47"/>
      <c r="K158" s="47"/>
      <c r="L158" s="47"/>
    </row>
    <row r="163" spans="1:12" s="136" customFormat="1" x14ac:dyDescent="0.2">
      <c r="A163" s="148"/>
      <c r="B163" s="47"/>
      <c r="C163" s="47"/>
      <c r="D163" s="47"/>
      <c r="E163" s="47"/>
      <c r="F163" s="47"/>
      <c r="G163" s="47"/>
      <c r="H163" s="47"/>
      <c r="I163" s="47"/>
      <c r="J163" s="47"/>
      <c r="K163" s="47"/>
      <c r="L163" s="47"/>
    </row>
    <row r="165" spans="1:12" s="136" customFormat="1" x14ac:dyDescent="0.2">
      <c r="A165" s="148"/>
      <c r="B165" s="47"/>
      <c r="C165" s="47"/>
      <c r="D165" s="47"/>
      <c r="E165" s="47"/>
      <c r="F165" s="47"/>
      <c r="G165" s="47"/>
      <c r="H165" s="47"/>
      <c r="I165" s="47"/>
      <c r="J165" s="47"/>
      <c r="K165" s="47"/>
      <c r="L165" s="47"/>
    </row>
    <row r="166" spans="1:12" s="136" customFormat="1" x14ac:dyDescent="0.2">
      <c r="A166" s="148"/>
      <c r="B166" s="47"/>
      <c r="C166" s="47"/>
      <c r="D166" s="47"/>
      <c r="E166" s="47"/>
      <c r="F166" s="47"/>
      <c r="G166" s="47"/>
      <c r="H166" s="47"/>
      <c r="I166" s="47"/>
      <c r="J166" s="47"/>
      <c r="K166" s="47"/>
      <c r="L166" s="47"/>
    </row>
    <row r="170" spans="1:12" s="136" customFormat="1" x14ac:dyDescent="0.2">
      <c r="A170" s="148"/>
      <c r="B170" s="47"/>
      <c r="C170" s="47"/>
      <c r="D170" s="47"/>
      <c r="E170" s="47"/>
      <c r="F170" s="47"/>
      <c r="G170" s="47"/>
      <c r="H170" s="47"/>
      <c r="I170" s="47"/>
      <c r="J170" s="47"/>
      <c r="K170" s="47"/>
      <c r="L170" s="47"/>
    </row>
    <row r="171" spans="1:12" s="136" customFormat="1" x14ac:dyDescent="0.2">
      <c r="A171" s="148"/>
      <c r="B171" s="47"/>
      <c r="C171" s="47"/>
      <c r="D171" s="47"/>
      <c r="E171" s="47"/>
      <c r="F171" s="47"/>
      <c r="G171" s="47"/>
      <c r="H171" s="47"/>
      <c r="I171" s="47"/>
      <c r="J171" s="47"/>
      <c r="K171" s="47"/>
      <c r="L171" s="47"/>
    </row>
    <row r="172" spans="1:12" s="136" customFormat="1" x14ac:dyDescent="0.2">
      <c r="A172" s="148"/>
      <c r="B172" s="47"/>
      <c r="C172" s="47"/>
      <c r="D172" s="47"/>
      <c r="E172" s="47"/>
      <c r="F172" s="47"/>
      <c r="G172" s="47"/>
      <c r="H172" s="47"/>
      <c r="I172" s="47"/>
      <c r="J172" s="47"/>
      <c r="K172" s="47"/>
      <c r="L172" s="47"/>
    </row>
    <row r="173" spans="1:12" s="136" customFormat="1" x14ac:dyDescent="0.2">
      <c r="A173" s="148"/>
      <c r="B173" s="47"/>
      <c r="C173" s="47"/>
      <c r="D173" s="47"/>
      <c r="E173" s="47"/>
      <c r="F173" s="47"/>
      <c r="G173" s="47"/>
      <c r="H173" s="47"/>
      <c r="I173" s="47"/>
      <c r="J173" s="47"/>
      <c r="K173" s="47"/>
      <c r="L173" s="47"/>
    </row>
    <row r="175" spans="1:12" s="136" customFormat="1" x14ac:dyDescent="0.2">
      <c r="A175" s="148"/>
      <c r="B175" s="47"/>
      <c r="C175" s="47"/>
      <c r="D175" s="47"/>
      <c r="E175" s="47"/>
      <c r="F175" s="47"/>
      <c r="G175" s="47"/>
      <c r="H175" s="47"/>
      <c r="I175" s="47"/>
      <c r="J175" s="47"/>
      <c r="K175" s="47"/>
      <c r="L175" s="47"/>
    </row>
    <row r="178" spans="1:12" s="136" customFormat="1" x14ac:dyDescent="0.2">
      <c r="A178" s="148"/>
      <c r="B178" s="47"/>
      <c r="C178" s="47"/>
      <c r="D178" s="47"/>
      <c r="E178" s="47"/>
      <c r="F178" s="47"/>
      <c r="G178" s="47"/>
      <c r="H178" s="47"/>
      <c r="I178" s="47"/>
      <c r="J178" s="47"/>
      <c r="K178" s="47"/>
      <c r="L178" s="47"/>
    </row>
    <row r="182" spans="1:12" s="136" customFormat="1" x14ac:dyDescent="0.2">
      <c r="A182" s="148"/>
      <c r="B182" s="47"/>
      <c r="C182" s="47"/>
      <c r="D182" s="47"/>
      <c r="E182" s="47"/>
      <c r="F182" s="47"/>
      <c r="G182" s="47"/>
      <c r="H182" s="47"/>
      <c r="I182" s="47"/>
      <c r="J182" s="47"/>
      <c r="K182" s="47"/>
      <c r="L182" s="47"/>
    </row>
    <row r="189" spans="1:12" s="136" customFormat="1" x14ac:dyDescent="0.2">
      <c r="A189" s="148"/>
      <c r="B189" s="47"/>
      <c r="C189" s="47"/>
      <c r="D189" s="47"/>
      <c r="E189" s="47"/>
      <c r="F189" s="47"/>
      <c r="G189" s="47"/>
      <c r="H189" s="47"/>
      <c r="I189" s="47"/>
      <c r="J189" s="47"/>
      <c r="K189" s="47"/>
      <c r="L189" s="47"/>
    </row>
    <row r="190" spans="1:12" s="136" customFormat="1" x14ac:dyDescent="0.2">
      <c r="A190" s="148"/>
      <c r="B190" s="47"/>
      <c r="C190" s="47"/>
      <c r="D190" s="47"/>
      <c r="E190" s="47"/>
      <c r="F190" s="47"/>
      <c r="G190" s="47"/>
      <c r="H190" s="47"/>
      <c r="I190" s="47"/>
      <c r="J190" s="47"/>
      <c r="K190" s="47"/>
      <c r="L190" s="47"/>
    </row>
    <row r="191" spans="1:12" s="136" customFormat="1" x14ac:dyDescent="0.2">
      <c r="A191" s="148"/>
      <c r="B191" s="47"/>
      <c r="C191" s="47"/>
      <c r="D191" s="47"/>
      <c r="E191" s="47"/>
      <c r="F191" s="47"/>
      <c r="G191" s="47"/>
      <c r="H191" s="47"/>
      <c r="I191" s="47"/>
      <c r="J191" s="47"/>
      <c r="K191" s="47"/>
      <c r="L191" s="47"/>
    </row>
    <row r="192" spans="1:12" s="136" customFormat="1" x14ac:dyDescent="0.2">
      <c r="A192" s="148"/>
      <c r="B192" s="47"/>
      <c r="C192" s="47"/>
      <c r="D192" s="47"/>
      <c r="E192" s="47"/>
      <c r="F192" s="47"/>
      <c r="G192" s="47"/>
      <c r="H192" s="47"/>
      <c r="I192" s="47"/>
      <c r="J192" s="47"/>
      <c r="K192" s="47"/>
      <c r="L192" s="47"/>
    </row>
    <row r="193" spans="1:12" s="136" customFormat="1" x14ac:dyDescent="0.2">
      <c r="A193" s="148"/>
      <c r="B193" s="47"/>
      <c r="C193" s="47"/>
      <c r="D193" s="47"/>
      <c r="E193" s="47"/>
      <c r="F193" s="47"/>
      <c r="G193" s="47"/>
      <c r="H193" s="47"/>
      <c r="I193" s="47"/>
      <c r="J193" s="47"/>
      <c r="K193" s="47"/>
      <c r="L193" s="47"/>
    </row>
    <row r="194" spans="1:12" s="136" customFormat="1" x14ac:dyDescent="0.2">
      <c r="A194" s="148"/>
      <c r="B194" s="47"/>
      <c r="C194" s="47"/>
      <c r="D194" s="47"/>
      <c r="E194" s="47"/>
      <c r="F194" s="47"/>
      <c r="G194" s="47"/>
      <c r="H194" s="47"/>
      <c r="I194" s="47"/>
      <c r="J194" s="47"/>
      <c r="K194" s="47"/>
      <c r="L194" s="47"/>
    </row>
    <row r="195" spans="1:12" s="136" customFormat="1" x14ac:dyDescent="0.2">
      <c r="A195" s="148"/>
      <c r="B195" s="47"/>
      <c r="C195" s="47"/>
      <c r="D195" s="47"/>
      <c r="E195" s="47"/>
      <c r="F195" s="47"/>
      <c r="G195" s="47"/>
      <c r="H195" s="47"/>
      <c r="I195" s="47"/>
      <c r="J195" s="47"/>
      <c r="K195" s="47"/>
      <c r="L195" s="47"/>
    </row>
    <row r="196" spans="1:12" s="136" customFormat="1" x14ac:dyDescent="0.2">
      <c r="A196" s="148"/>
      <c r="B196" s="47"/>
      <c r="C196" s="47"/>
      <c r="D196" s="47"/>
      <c r="E196" s="47"/>
      <c r="F196" s="47"/>
      <c r="G196" s="47"/>
      <c r="H196" s="47"/>
      <c r="I196" s="47"/>
      <c r="J196" s="47"/>
      <c r="K196" s="47"/>
      <c r="L196" s="47"/>
    </row>
    <row r="197" spans="1:12" s="136" customFormat="1" x14ac:dyDescent="0.2">
      <c r="A197" s="148"/>
      <c r="B197" s="47"/>
      <c r="C197" s="47"/>
      <c r="D197" s="47"/>
      <c r="E197" s="47"/>
      <c r="F197" s="47"/>
      <c r="G197" s="47"/>
      <c r="H197" s="47"/>
      <c r="I197" s="47"/>
      <c r="J197" s="47"/>
      <c r="K197" s="47"/>
      <c r="L197" s="47"/>
    </row>
    <row r="198" spans="1:12" s="136" customFormat="1" x14ac:dyDescent="0.2">
      <c r="A198" s="148"/>
      <c r="B198" s="47"/>
      <c r="C198" s="47"/>
      <c r="D198" s="47"/>
      <c r="E198" s="47"/>
      <c r="F198" s="47"/>
      <c r="G198" s="47"/>
      <c r="H198" s="47"/>
      <c r="I198" s="47"/>
      <c r="J198" s="47"/>
      <c r="K198" s="47"/>
      <c r="L198" s="47"/>
    </row>
    <row r="199" spans="1:12" s="136" customFormat="1" x14ac:dyDescent="0.2">
      <c r="A199" s="148"/>
      <c r="B199" s="47"/>
      <c r="C199" s="47"/>
      <c r="D199" s="47"/>
      <c r="E199" s="47"/>
      <c r="F199" s="47"/>
      <c r="G199" s="47"/>
      <c r="H199" s="47"/>
      <c r="I199" s="47"/>
      <c r="J199" s="47"/>
      <c r="K199" s="47"/>
      <c r="L199" s="47"/>
    </row>
    <row r="200" spans="1:12" s="136" customFormat="1" x14ac:dyDescent="0.2">
      <c r="A200" s="148"/>
      <c r="B200" s="47"/>
      <c r="C200" s="47"/>
      <c r="D200" s="47"/>
      <c r="E200" s="47"/>
      <c r="F200" s="47"/>
      <c r="G200" s="47"/>
      <c r="H200" s="47"/>
      <c r="I200" s="47"/>
      <c r="J200" s="47"/>
      <c r="K200" s="47"/>
      <c r="L200" s="47"/>
    </row>
    <row r="201" spans="1:12" s="136" customFormat="1" x14ac:dyDescent="0.2">
      <c r="A201" s="148"/>
      <c r="B201" s="47"/>
      <c r="C201" s="47"/>
      <c r="D201" s="47"/>
      <c r="E201" s="47"/>
      <c r="F201" s="47"/>
      <c r="G201" s="47"/>
      <c r="H201" s="47"/>
      <c r="I201" s="47"/>
      <c r="J201" s="47"/>
      <c r="K201" s="47"/>
      <c r="L201" s="47"/>
    </row>
    <row r="202" spans="1:12" s="136" customFormat="1" x14ac:dyDescent="0.2">
      <c r="A202" s="148"/>
      <c r="B202" s="47"/>
      <c r="C202" s="47"/>
      <c r="D202" s="47"/>
      <c r="E202" s="47"/>
      <c r="F202" s="47"/>
      <c r="G202" s="47"/>
      <c r="H202" s="47"/>
      <c r="I202" s="47"/>
      <c r="J202" s="47"/>
      <c r="K202" s="47"/>
      <c r="L202" s="47"/>
    </row>
    <row r="203" spans="1:12" s="136" customFormat="1" x14ac:dyDescent="0.2">
      <c r="A203" s="148"/>
      <c r="B203" s="47"/>
      <c r="C203" s="47"/>
      <c r="D203" s="47"/>
      <c r="E203" s="47"/>
      <c r="F203" s="47"/>
      <c r="G203" s="47"/>
      <c r="H203" s="47"/>
      <c r="I203" s="47"/>
      <c r="J203" s="47"/>
      <c r="K203" s="47"/>
      <c r="L203" s="47"/>
    </row>
    <row r="204" spans="1:12" s="136" customFormat="1" x14ac:dyDescent="0.2">
      <c r="A204" s="148"/>
      <c r="B204" s="47"/>
      <c r="C204" s="47"/>
      <c r="D204" s="47"/>
      <c r="E204" s="47"/>
      <c r="F204" s="47"/>
      <c r="G204" s="47"/>
      <c r="H204" s="47"/>
      <c r="I204" s="47"/>
      <c r="J204" s="47"/>
      <c r="K204" s="47"/>
      <c r="L204" s="47"/>
    </row>
    <row r="205" spans="1:12" s="136" customFormat="1" x14ac:dyDescent="0.2">
      <c r="A205" s="148"/>
      <c r="B205" s="47"/>
      <c r="C205" s="47"/>
      <c r="D205" s="47"/>
      <c r="E205" s="47"/>
      <c r="F205" s="47"/>
      <c r="G205" s="47"/>
      <c r="H205" s="47"/>
      <c r="I205" s="47"/>
      <c r="J205" s="47"/>
      <c r="K205" s="47"/>
      <c r="L205" s="47"/>
    </row>
    <row r="206" spans="1:12" s="136" customFormat="1" x14ac:dyDescent="0.2">
      <c r="A206" s="148"/>
      <c r="B206" s="47"/>
      <c r="C206" s="47"/>
      <c r="D206" s="47"/>
      <c r="E206" s="47"/>
      <c r="F206" s="47"/>
      <c r="G206" s="47"/>
      <c r="H206" s="47"/>
      <c r="I206" s="47"/>
      <c r="J206" s="47"/>
      <c r="K206" s="47"/>
      <c r="L206" s="47"/>
    </row>
    <row r="207" spans="1:12" s="136" customFormat="1" x14ac:dyDescent="0.2">
      <c r="A207" s="148"/>
      <c r="B207" s="47"/>
      <c r="C207" s="47"/>
      <c r="D207" s="47"/>
      <c r="E207" s="47"/>
      <c r="F207" s="47"/>
      <c r="G207" s="47"/>
      <c r="H207" s="47"/>
      <c r="I207" s="47"/>
      <c r="J207" s="47"/>
      <c r="K207" s="47"/>
      <c r="L207" s="47"/>
    </row>
    <row r="208" spans="1:12" s="136" customFormat="1" x14ac:dyDescent="0.2">
      <c r="A208" s="148"/>
      <c r="B208" s="47"/>
      <c r="C208" s="47"/>
      <c r="D208" s="47"/>
      <c r="E208" s="47"/>
      <c r="F208" s="47"/>
      <c r="G208" s="47"/>
      <c r="H208" s="47"/>
      <c r="I208" s="47"/>
      <c r="J208" s="47"/>
      <c r="K208" s="47"/>
      <c r="L208" s="47"/>
    </row>
    <row r="209" spans="1:12" s="136" customFormat="1" x14ac:dyDescent="0.2">
      <c r="A209" s="148"/>
      <c r="B209" s="47"/>
      <c r="C209" s="47"/>
      <c r="D209" s="47"/>
      <c r="E209" s="47"/>
      <c r="F209" s="47"/>
      <c r="G209" s="47"/>
      <c r="H209" s="47"/>
      <c r="I209" s="47"/>
      <c r="J209" s="47"/>
      <c r="K209" s="47"/>
      <c r="L209" s="47"/>
    </row>
    <row r="210" spans="1:12" s="136" customFormat="1" x14ac:dyDescent="0.2">
      <c r="A210" s="148"/>
      <c r="B210" s="47"/>
      <c r="C210" s="47"/>
      <c r="D210" s="47"/>
      <c r="E210" s="47"/>
      <c r="F210" s="47"/>
      <c r="G210" s="47"/>
      <c r="H210" s="47"/>
      <c r="I210" s="47"/>
      <c r="J210" s="47"/>
      <c r="K210" s="47"/>
      <c r="L210" s="47"/>
    </row>
    <row r="211" spans="1:12" s="136" customFormat="1" x14ac:dyDescent="0.2">
      <c r="A211" s="148"/>
      <c r="B211" s="47"/>
      <c r="C211" s="47"/>
      <c r="D211" s="47"/>
      <c r="E211" s="47"/>
      <c r="F211" s="47"/>
      <c r="G211" s="47"/>
      <c r="H211" s="47"/>
      <c r="I211" s="47"/>
      <c r="J211" s="47"/>
      <c r="K211" s="47"/>
      <c r="L211" s="47"/>
    </row>
    <row r="212" spans="1:12" s="136" customFormat="1" x14ac:dyDescent="0.2">
      <c r="A212" s="148"/>
      <c r="B212" s="47"/>
      <c r="C212" s="47"/>
      <c r="D212" s="47"/>
      <c r="E212" s="47"/>
      <c r="F212" s="47"/>
      <c r="G212" s="47"/>
      <c r="H212" s="47"/>
      <c r="I212" s="47"/>
      <c r="J212" s="47"/>
      <c r="K212" s="47"/>
      <c r="L212" s="47"/>
    </row>
    <row r="213" spans="1:12" s="136" customFormat="1" x14ac:dyDescent="0.2">
      <c r="A213" s="148"/>
      <c r="B213" s="47"/>
      <c r="C213" s="47"/>
      <c r="D213" s="47"/>
      <c r="E213" s="47"/>
      <c r="F213" s="47"/>
      <c r="G213" s="47"/>
      <c r="H213" s="47"/>
      <c r="I213" s="47"/>
      <c r="J213" s="47"/>
      <c r="K213" s="47"/>
      <c r="L213" s="47"/>
    </row>
    <row r="214" spans="1:12" s="136" customFormat="1" x14ac:dyDescent="0.2">
      <c r="A214" s="148"/>
      <c r="B214" s="47"/>
      <c r="C214" s="47"/>
      <c r="D214" s="47"/>
      <c r="E214" s="47"/>
      <c r="F214" s="47"/>
      <c r="G214" s="47"/>
      <c r="H214" s="47"/>
      <c r="I214" s="47"/>
      <c r="J214" s="47"/>
      <c r="K214" s="47"/>
      <c r="L214" s="47"/>
    </row>
    <row r="215" spans="1:12" s="136" customFormat="1" x14ac:dyDescent="0.2">
      <c r="A215" s="148"/>
      <c r="B215" s="47"/>
      <c r="C215" s="47"/>
      <c r="D215" s="47"/>
      <c r="E215" s="47"/>
      <c r="F215" s="47"/>
      <c r="G215" s="47"/>
      <c r="H215" s="47"/>
      <c r="I215" s="47"/>
      <c r="J215" s="47"/>
      <c r="K215" s="47"/>
      <c r="L215" s="47"/>
    </row>
    <row r="216" spans="1:12" s="136" customFormat="1" x14ac:dyDescent="0.2">
      <c r="A216" s="148"/>
      <c r="B216" s="47"/>
      <c r="C216" s="47"/>
      <c r="D216" s="47"/>
      <c r="E216" s="47"/>
      <c r="F216" s="47"/>
      <c r="G216" s="47"/>
      <c r="H216" s="47"/>
      <c r="I216" s="47"/>
      <c r="J216" s="47"/>
      <c r="K216" s="47"/>
      <c r="L216" s="47"/>
    </row>
    <row r="217" spans="1:12" s="136" customFormat="1" x14ac:dyDescent="0.2">
      <c r="A217" s="148"/>
      <c r="B217" s="47"/>
      <c r="C217" s="47"/>
      <c r="D217" s="47"/>
      <c r="E217" s="47"/>
      <c r="F217" s="47"/>
      <c r="G217" s="47"/>
      <c r="H217" s="47"/>
      <c r="I217" s="47"/>
      <c r="J217" s="47"/>
      <c r="K217" s="47"/>
      <c r="L217" s="47"/>
    </row>
    <row r="218" spans="1:12" s="136" customFormat="1" x14ac:dyDescent="0.2">
      <c r="A218" s="148"/>
      <c r="B218" s="47"/>
      <c r="C218" s="47"/>
      <c r="D218" s="47"/>
      <c r="E218" s="47"/>
      <c r="F218" s="47"/>
      <c r="G218" s="47"/>
      <c r="H218" s="47"/>
      <c r="I218" s="47"/>
      <c r="J218" s="47"/>
      <c r="K218" s="47"/>
      <c r="L218" s="47"/>
    </row>
    <row r="219" spans="1:12" s="136" customFormat="1" x14ac:dyDescent="0.2">
      <c r="A219" s="148"/>
      <c r="B219" s="47"/>
      <c r="C219" s="47"/>
      <c r="D219" s="47"/>
      <c r="E219" s="47"/>
      <c r="F219" s="47"/>
      <c r="G219" s="47"/>
      <c r="H219" s="47"/>
      <c r="I219" s="47"/>
      <c r="J219" s="47"/>
      <c r="K219" s="47"/>
      <c r="L219"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48-814C-D04B-99C9-F898089FAD3E}">
  <dimension ref="A1:I33"/>
  <sheetViews>
    <sheetView tabSelected="1" topLeftCell="A8" workbookViewId="0">
      <selection activeCell="C35" sqref="C35"/>
    </sheetView>
  </sheetViews>
  <sheetFormatPr baseColWidth="10" defaultColWidth="11.1640625" defaultRowHeight="16" x14ac:dyDescent="0.2"/>
  <cols>
    <col min="1" max="1" width="19.33203125" customWidth="1"/>
    <col min="2" max="4" width="14.83203125" style="3" customWidth="1"/>
  </cols>
  <sheetData>
    <row r="1" spans="1:9" ht="17" thickBot="1" x14ac:dyDescent="0.25">
      <c r="A1" s="46" t="s">
        <v>112</v>
      </c>
    </row>
    <row r="2" spans="1:9" ht="17" thickTop="1" x14ac:dyDescent="0.2">
      <c r="A2" s="162"/>
      <c r="B2" s="173" t="s">
        <v>12</v>
      </c>
      <c r="C2" s="173"/>
      <c r="D2" s="174"/>
    </row>
    <row r="3" spans="1:9" x14ac:dyDescent="0.2">
      <c r="A3" s="163"/>
      <c r="B3" s="62" t="s">
        <v>20</v>
      </c>
      <c r="C3" s="62" t="s">
        <v>21</v>
      </c>
      <c r="D3" s="164" t="s">
        <v>13</v>
      </c>
      <c r="F3" s="8"/>
      <c r="G3" s="8"/>
      <c r="H3" s="8"/>
    </row>
    <row r="4" spans="1:9" ht="17" thickBot="1" x14ac:dyDescent="0.25">
      <c r="A4" s="166"/>
      <c r="B4" s="170" t="s">
        <v>14</v>
      </c>
      <c r="C4" s="170" t="s">
        <v>23</v>
      </c>
      <c r="D4" s="171" t="s">
        <v>22</v>
      </c>
    </row>
    <row r="5" spans="1:9" ht="17" thickTop="1" x14ac:dyDescent="0.2">
      <c r="A5" s="175" t="s">
        <v>3</v>
      </c>
      <c r="B5" s="176"/>
      <c r="C5" s="176"/>
      <c r="D5" s="177"/>
    </row>
    <row r="6" spans="1:9" x14ac:dyDescent="0.2">
      <c r="A6" s="163" t="s">
        <v>0</v>
      </c>
      <c r="B6" s="4">
        <v>307</v>
      </c>
      <c r="C6" s="4">
        <v>226</v>
      </c>
      <c r="D6" s="165">
        <v>154</v>
      </c>
    </row>
    <row r="7" spans="1:9" x14ac:dyDescent="0.2">
      <c r="A7" s="163" t="s">
        <v>132</v>
      </c>
      <c r="B7" s="4">
        <v>242</v>
      </c>
      <c r="C7" s="4">
        <v>325</v>
      </c>
      <c r="D7" s="165">
        <v>280</v>
      </c>
    </row>
    <row r="8" spans="1:9" x14ac:dyDescent="0.2">
      <c r="A8" s="163" t="s">
        <v>6</v>
      </c>
      <c r="B8" s="4">
        <v>1002</v>
      </c>
      <c r="C8" s="4">
        <v>916</v>
      </c>
      <c r="D8" s="165">
        <v>53</v>
      </c>
    </row>
    <row r="9" spans="1:9" x14ac:dyDescent="0.2">
      <c r="A9" s="163" t="s">
        <v>7</v>
      </c>
      <c r="B9" s="4">
        <v>81</v>
      </c>
      <c r="C9" s="4">
        <v>35</v>
      </c>
      <c r="D9" s="165">
        <v>4</v>
      </c>
    </row>
    <row r="10" spans="1:9" ht="19" x14ac:dyDescent="0.2">
      <c r="A10" s="163" t="s">
        <v>70</v>
      </c>
      <c r="B10" s="4">
        <v>1</v>
      </c>
      <c r="C10" s="4">
        <v>0</v>
      </c>
      <c r="D10" s="165">
        <v>0</v>
      </c>
    </row>
    <row r="11" spans="1:9" x14ac:dyDescent="0.2">
      <c r="A11" s="163" t="s">
        <v>8</v>
      </c>
      <c r="B11" s="4">
        <v>82</v>
      </c>
      <c r="C11" s="4">
        <v>93</v>
      </c>
      <c r="D11" s="165">
        <v>65</v>
      </c>
    </row>
    <row r="12" spans="1:9" x14ac:dyDescent="0.2">
      <c r="A12" s="163" t="s">
        <v>9</v>
      </c>
      <c r="B12" s="4">
        <v>4</v>
      </c>
      <c r="C12" s="4">
        <v>2</v>
      </c>
      <c r="D12" s="165">
        <v>0</v>
      </c>
      <c r="G12" s="3"/>
      <c r="H12" s="3"/>
      <c r="I12" s="3"/>
    </row>
    <row r="13" spans="1:9" x14ac:dyDescent="0.2">
      <c r="A13" s="163" t="s">
        <v>10</v>
      </c>
      <c r="B13" s="4">
        <v>1</v>
      </c>
      <c r="C13" s="4">
        <v>1</v>
      </c>
      <c r="D13" s="165">
        <v>0</v>
      </c>
      <c r="G13" s="64"/>
      <c r="H13" s="64"/>
      <c r="I13" s="64"/>
    </row>
    <row r="14" spans="1:9" ht="17" thickBot="1" x14ac:dyDescent="0.25">
      <c r="A14" s="166" t="s">
        <v>131</v>
      </c>
      <c r="B14" s="149">
        <v>947</v>
      </c>
      <c r="C14" s="149">
        <v>1020</v>
      </c>
      <c r="D14" s="167">
        <v>1656</v>
      </c>
      <c r="G14" s="39"/>
      <c r="H14" s="39"/>
      <c r="I14" s="39"/>
    </row>
    <row r="15" spans="1:9" ht="18" thickTop="1" thickBot="1" x14ac:dyDescent="0.25">
      <c r="A15" s="168" t="s">
        <v>4</v>
      </c>
      <c r="B15" s="151">
        <f>SUM(B6:B14)</f>
        <v>2667</v>
      </c>
      <c r="C15" s="151">
        <f t="shared" ref="C15:D15" si="0">SUM(C6:C14)</f>
        <v>2618</v>
      </c>
      <c r="D15" s="169">
        <f t="shared" si="0"/>
        <v>2212</v>
      </c>
    </row>
    <row r="16" spans="1:9" ht="17" thickTop="1" x14ac:dyDescent="0.2">
      <c r="A16" s="175" t="s">
        <v>61</v>
      </c>
      <c r="B16" s="176"/>
      <c r="C16" s="176"/>
      <c r="D16" s="177"/>
    </row>
    <row r="17" spans="1:4" ht="19" x14ac:dyDescent="0.2">
      <c r="A17" s="163" t="s">
        <v>69</v>
      </c>
      <c r="B17" s="4">
        <v>0</v>
      </c>
      <c r="C17" s="4">
        <v>0</v>
      </c>
      <c r="D17" s="165">
        <v>0</v>
      </c>
    </row>
    <row r="18" spans="1:4" x14ac:dyDescent="0.2">
      <c r="A18" s="163" t="s">
        <v>11</v>
      </c>
      <c r="B18" s="4">
        <v>327</v>
      </c>
      <c r="C18" s="4">
        <v>552</v>
      </c>
      <c r="D18" s="165">
        <v>553</v>
      </c>
    </row>
    <row r="19" spans="1:4" x14ac:dyDescent="0.2">
      <c r="A19" s="163" t="s">
        <v>6</v>
      </c>
      <c r="B19" s="4">
        <v>1</v>
      </c>
      <c r="C19" s="4">
        <v>0</v>
      </c>
      <c r="D19" s="165">
        <v>0</v>
      </c>
    </row>
    <row r="20" spans="1:4" x14ac:dyDescent="0.2">
      <c r="A20" s="163" t="s">
        <v>7</v>
      </c>
      <c r="B20" s="4">
        <v>0</v>
      </c>
      <c r="C20" s="4">
        <v>0</v>
      </c>
      <c r="D20" s="165">
        <v>0</v>
      </c>
    </row>
    <row r="21" spans="1:4" x14ac:dyDescent="0.2">
      <c r="A21" s="163" t="s">
        <v>1</v>
      </c>
      <c r="B21" s="4">
        <v>0</v>
      </c>
      <c r="C21" s="4">
        <v>0</v>
      </c>
      <c r="D21" s="165">
        <v>0</v>
      </c>
    </row>
    <row r="22" spans="1:4" x14ac:dyDescent="0.2">
      <c r="A22" s="163" t="s">
        <v>8</v>
      </c>
      <c r="B22" s="4">
        <v>0</v>
      </c>
      <c r="C22" s="4">
        <v>1</v>
      </c>
      <c r="D22" s="165">
        <v>0</v>
      </c>
    </row>
    <row r="23" spans="1:4" x14ac:dyDescent="0.2">
      <c r="A23" s="163" t="s">
        <v>9</v>
      </c>
      <c r="B23" s="4">
        <v>0</v>
      </c>
      <c r="C23" s="4">
        <v>0</v>
      </c>
      <c r="D23" s="165">
        <v>0</v>
      </c>
    </row>
    <row r="24" spans="1:4" x14ac:dyDescent="0.2">
      <c r="A24" s="163" t="s">
        <v>10</v>
      </c>
      <c r="B24" s="4">
        <v>0</v>
      </c>
      <c r="C24" s="4">
        <v>0</v>
      </c>
      <c r="D24" s="165">
        <v>0</v>
      </c>
    </row>
    <row r="25" spans="1:4" x14ac:dyDescent="0.2">
      <c r="A25" s="163" t="s">
        <v>2</v>
      </c>
      <c r="B25" s="4">
        <v>0</v>
      </c>
      <c r="C25" s="4">
        <v>0</v>
      </c>
      <c r="D25" s="165">
        <v>0</v>
      </c>
    </row>
    <row r="26" spans="1:4" ht="17" thickBot="1" x14ac:dyDescent="0.25">
      <c r="A26" s="166" t="s">
        <v>5</v>
      </c>
      <c r="B26" s="149">
        <v>51</v>
      </c>
      <c r="C26" s="149">
        <v>93</v>
      </c>
      <c r="D26" s="167">
        <v>92</v>
      </c>
    </row>
    <row r="27" spans="1:4" ht="18" thickTop="1" thickBot="1" x14ac:dyDescent="0.25">
      <c r="A27" s="150" t="s">
        <v>4</v>
      </c>
      <c r="B27" s="151">
        <f>SUM(B17:B26)</f>
        <v>379</v>
      </c>
      <c r="C27" s="151">
        <f t="shared" ref="C27:D27" si="1">SUM(C17:C26)</f>
        <v>646</v>
      </c>
      <c r="D27" s="151">
        <f t="shared" si="1"/>
        <v>645</v>
      </c>
    </row>
    <row r="28" spans="1:4" ht="17" thickTop="1" x14ac:dyDescent="0.2">
      <c r="A28" s="157" t="s">
        <v>127</v>
      </c>
    </row>
    <row r="29" spans="1:4" x14ac:dyDescent="0.2">
      <c r="A29" s="49" t="s">
        <v>126</v>
      </c>
      <c r="B29" s="41"/>
    </row>
    <row r="30" spans="1:4" x14ac:dyDescent="0.2">
      <c r="A30" s="49" t="s">
        <v>128</v>
      </c>
      <c r="B30" s="63"/>
    </row>
    <row r="31" spans="1:4" x14ac:dyDescent="0.2">
      <c r="A31" s="50" t="s">
        <v>129</v>
      </c>
    </row>
    <row r="32" spans="1:4" ht="17" x14ac:dyDescent="0.2">
      <c r="A32" s="53" t="s">
        <v>130</v>
      </c>
    </row>
    <row r="33" spans="1:1" ht="17" x14ac:dyDescent="0.2">
      <c r="A33" s="53" t="s">
        <v>68</v>
      </c>
    </row>
  </sheetData>
  <mergeCells count="3">
    <mergeCell ref="B2:D2"/>
    <mergeCell ref="A5:D5"/>
    <mergeCell ref="A16:D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6ABE-1520-B044-B8B6-429CE1A07981}">
  <dimension ref="A1:K35"/>
  <sheetViews>
    <sheetView workbookViewId="0">
      <selection activeCell="A32" sqref="A32"/>
    </sheetView>
  </sheetViews>
  <sheetFormatPr baseColWidth="10" defaultColWidth="11.1640625" defaultRowHeight="16" x14ac:dyDescent="0.2"/>
  <cols>
    <col min="1" max="1" width="12.33203125" customWidth="1"/>
    <col min="2" max="8" width="12.33203125" style="3" customWidth="1"/>
  </cols>
  <sheetData>
    <row r="1" spans="1:11" ht="19" x14ac:dyDescent="0.2">
      <c r="A1" s="54" t="s">
        <v>111</v>
      </c>
    </row>
    <row r="2" spans="1:11" ht="51" x14ac:dyDescent="0.2">
      <c r="A2" s="1" t="s">
        <v>32</v>
      </c>
      <c r="B2" s="34" t="s">
        <v>60</v>
      </c>
      <c r="C2" s="37" t="s">
        <v>36</v>
      </c>
      <c r="D2" s="36" t="s">
        <v>35</v>
      </c>
      <c r="E2" s="35" t="s">
        <v>37</v>
      </c>
      <c r="F2" s="37" t="s">
        <v>33</v>
      </c>
      <c r="G2" s="36" t="s">
        <v>34</v>
      </c>
      <c r="H2" s="35" t="s">
        <v>38</v>
      </c>
    </row>
    <row r="3" spans="1:11" x14ac:dyDescent="0.2">
      <c r="A3" s="47" t="s">
        <v>62</v>
      </c>
      <c r="B3" s="25"/>
      <c r="C3" s="14"/>
      <c r="D3" s="22"/>
      <c r="E3" s="28"/>
      <c r="F3" s="15"/>
      <c r="G3" s="31"/>
      <c r="H3" s="19"/>
    </row>
    <row r="4" spans="1:11" x14ac:dyDescent="0.2">
      <c r="A4" s="12" t="s">
        <v>39</v>
      </c>
      <c r="B4" s="24">
        <v>1E-3</v>
      </c>
      <c r="C4" s="7">
        <v>10</v>
      </c>
      <c r="D4" s="21">
        <v>51.15</v>
      </c>
      <c r="E4" s="27">
        <v>1.6830000000000001</v>
      </c>
      <c r="F4" s="6">
        <v>142</v>
      </c>
      <c r="G4" s="30">
        <v>640.98</v>
      </c>
      <c r="H4" s="18">
        <v>0.95199999999999996</v>
      </c>
    </row>
    <row r="5" spans="1:11" x14ac:dyDescent="0.2">
      <c r="A5" s="13" t="s">
        <v>40</v>
      </c>
      <c r="B5" s="25">
        <v>5.0000000000000001E-3</v>
      </c>
      <c r="C5" s="14">
        <v>102</v>
      </c>
      <c r="D5" s="22">
        <v>319.05</v>
      </c>
      <c r="E5" s="28">
        <v>0.64300000000000002</v>
      </c>
      <c r="F5" s="15">
        <v>194</v>
      </c>
      <c r="G5" s="31">
        <v>517.87</v>
      </c>
      <c r="H5" s="19">
        <v>1.1879999999999999</v>
      </c>
    </row>
    <row r="6" spans="1:11" x14ac:dyDescent="0.2">
      <c r="A6" s="13" t="s">
        <v>41</v>
      </c>
      <c r="B6" s="25">
        <v>1.0999999999999999E-2</v>
      </c>
      <c r="C6" s="14">
        <v>243</v>
      </c>
      <c r="D6" s="22">
        <v>628</v>
      </c>
      <c r="E6" s="28">
        <v>0.53400000000000003</v>
      </c>
      <c r="F6" s="15">
        <v>245</v>
      </c>
      <c r="G6" s="31">
        <v>584.66999999999996</v>
      </c>
      <c r="H6" s="19">
        <v>1.462</v>
      </c>
    </row>
    <row r="7" spans="1:11" x14ac:dyDescent="0.2">
      <c r="A7" s="13" t="s">
        <v>42</v>
      </c>
      <c r="B7" s="25">
        <v>1.6E-2</v>
      </c>
      <c r="C7" s="14">
        <v>285</v>
      </c>
      <c r="D7" s="22">
        <v>681.82</v>
      </c>
      <c r="E7" s="28">
        <v>0.51700000000000002</v>
      </c>
      <c r="F7" s="15">
        <v>252</v>
      </c>
      <c r="G7" s="31">
        <v>615.42999999999995</v>
      </c>
      <c r="H7" s="19">
        <v>1.546</v>
      </c>
    </row>
    <row r="8" spans="1:11" x14ac:dyDescent="0.2">
      <c r="A8" s="13" t="s">
        <v>43</v>
      </c>
      <c r="B8" s="25">
        <v>2.1999999999999999E-2</v>
      </c>
      <c r="C8" s="14">
        <v>263</v>
      </c>
      <c r="D8" s="22">
        <v>619.80999999999995</v>
      </c>
      <c r="E8" s="28">
        <v>0.55700000000000005</v>
      </c>
      <c r="F8" s="15">
        <v>217</v>
      </c>
      <c r="G8" s="31">
        <v>502.08</v>
      </c>
      <c r="H8" s="19">
        <v>1.5369999999999999</v>
      </c>
    </row>
    <row r="9" spans="1:11" x14ac:dyDescent="0.2">
      <c r="A9" s="13" t="s">
        <v>44</v>
      </c>
      <c r="B9" s="25">
        <v>0.03</v>
      </c>
      <c r="C9" s="14">
        <v>200</v>
      </c>
      <c r="D9" s="22">
        <v>453.02</v>
      </c>
      <c r="E9" s="28">
        <v>0.67</v>
      </c>
      <c r="F9" s="15">
        <v>180</v>
      </c>
      <c r="G9" s="31">
        <v>448.6</v>
      </c>
      <c r="H9" s="19">
        <v>1.3660000000000001</v>
      </c>
      <c r="J9" s="56"/>
    </row>
    <row r="10" spans="1:11" x14ac:dyDescent="0.2">
      <c r="A10" s="13" t="s">
        <v>45</v>
      </c>
      <c r="B10" s="25">
        <v>3.3000000000000002E-2</v>
      </c>
      <c r="C10" s="14">
        <v>119</v>
      </c>
      <c r="D10" s="22">
        <v>266.58</v>
      </c>
      <c r="E10" s="28">
        <v>0.78600000000000003</v>
      </c>
      <c r="F10" s="15">
        <v>142</v>
      </c>
      <c r="G10" s="31">
        <v>326.29000000000002</v>
      </c>
      <c r="H10" s="19">
        <v>1.18</v>
      </c>
    </row>
    <row r="11" spans="1:11" x14ac:dyDescent="0.2">
      <c r="A11" s="13" t="s">
        <v>46</v>
      </c>
      <c r="B11" s="25">
        <v>3.3000000000000002E-2</v>
      </c>
      <c r="C11" s="14">
        <v>70</v>
      </c>
      <c r="D11" s="22">
        <v>162.55000000000001</v>
      </c>
      <c r="E11" s="28">
        <v>0.80100000000000005</v>
      </c>
      <c r="F11" s="15">
        <v>127</v>
      </c>
      <c r="G11" s="31">
        <v>284.07</v>
      </c>
      <c r="H11" s="19">
        <v>1.1100000000000001</v>
      </c>
    </row>
    <row r="12" spans="1:11" x14ac:dyDescent="0.2">
      <c r="A12" s="13" t="s">
        <v>47</v>
      </c>
      <c r="B12" s="25">
        <v>3.2000000000000001E-2</v>
      </c>
      <c r="C12" s="14">
        <v>26</v>
      </c>
      <c r="D12" s="22">
        <v>64.900000000000006</v>
      </c>
      <c r="E12" s="28">
        <v>1.222</v>
      </c>
      <c r="F12" s="15">
        <v>93</v>
      </c>
      <c r="G12" s="31">
        <v>235.27</v>
      </c>
      <c r="H12" s="19">
        <v>0.93799999999999994</v>
      </c>
    </row>
    <row r="13" spans="1:11" x14ac:dyDescent="0.2">
      <c r="A13" s="13" t="s">
        <v>48</v>
      </c>
      <c r="B13" s="25">
        <v>0.03</v>
      </c>
      <c r="C13" s="14">
        <v>23</v>
      </c>
      <c r="D13" s="22">
        <v>56.43</v>
      </c>
      <c r="E13" s="28">
        <v>0.56899999999999995</v>
      </c>
      <c r="F13" s="15">
        <v>63</v>
      </c>
      <c r="G13" s="31">
        <v>134.47999999999999</v>
      </c>
      <c r="H13" s="19">
        <v>1.157</v>
      </c>
    </row>
    <row r="14" spans="1:11" x14ac:dyDescent="0.2">
      <c r="A14" s="13" t="s">
        <v>49</v>
      </c>
      <c r="B14" s="25">
        <v>2.4E-2</v>
      </c>
      <c r="C14" s="14">
        <v>5</v>
      </c>
      <c r="D14" s="22">
        <v>24.03</v>
      </c>
      <c r="E14" s="28">
        <v>0.78300000000000003</v>
      </c>
      <c r="F14" s="15">
        <v>45</v>
      </c>
      <c r="G14" s="31">
        <v>140.04</v>
      </c>
      <c r="H14" s="19">
        <v>1.024</v>
      </c>
      <c r="K14" s="56"/>
    </row>
    <row r="15" spans="1:11" x14ac:dyDescent="0.2">
      <c r="A15" s="2" t="s">
        <v>65</v>
      </c>
      <c r="B15" s="9"/>
      <c r="C15" s="4">
        <f>SUM(C4:C14)</f>
        <v>1346</v>
      </c>
      <c r="D15" s="33"/>
      <c r="E15" s="4"/>
      <c r="F15" s="4">
        <f>SUM(F4:F14)</f>
        <v>1700</v>
      </c>
      <c r="G15" s="33"/>
      <c r="H15" s="4"/>
    </row>
    <row r="16" spans="1:11" x14ac:dyDescent="0.2">
      <c r="A16" s="48" t="s">
        <v>63</v>
      </c>
      <c r="B16" s="25"/>
      <c r="C16" s="14"/>
      <c r="D16" s="22"/>
      <c r="E16" s="28"/>
      <c r="F16" s="15"/>
      <c r="G16" s="31"/>
      <c r="H16" s="19"/>
    </row>
    <row r="17" spans="1:10" x14ac:dyDescent="0.2">
      <c r="A17" s="12" t="s">
        <v>39</v>
      </c>
      <c r="B17" s="24">
        <v>0</v>
      </c>
      <c r="C17" s="7">
        <v>7</v>
      </c>
      <c r="D17" s="21">
        <v>28.19</v>
      </c>
      <c r="E17" s="27">
        <v>1.506</v>
      </c>
      <c r="F17" s="6">
        <v>116</v>
      </c>
      <c r="G17" s="30">
        <v>515.51</v>
      </c>
      <c r="H17" s="18">
        <v>0.96899999999999997</v>
      </c>
    </row>
    <row r="18" spans="1:10" x14ac:dyDescent="0.2">
      <c r="A18" s="13" t="s">
        <v>40</v>
      </c>
      <c r="B18" s="25">
        <v>2E-3</v>
      </c>
      <c r="C18" s="14">
        <v>46</v>
      </c>
      <c r="D18" s="22">
        <v>133.15</v>
      </c>
      <c r="E18" s="28">
        <v>0.79700000000000004</v>
      </c>
      <c r="F18" s="15">
        <v>154</v>
      </c>
      <c r="G18" s="31">
        <v>423.69</v>
      </c>
      <c r="H18" s="19">
        <v>1.0609999999999999</v>
      </c>
    </row>
    <row r="19" spans="1:10" x14ac:dyDescent="0.2">
      <c r="A19" s="13" t="s">
        <v>41</v>
      </c>
      <c r="B19" s="25">
        <v>6.0000000000000001E-3</v>
      </c>
      <c r="C19" s="14">
        <v>148</v>
      </c>
      <c r="D19" s="22">
        <v>404.38</v>
      </c>
      <c r="E19" s="28">
        <v>0.51200000000000001</v>
      </c>
      <c r="F19" s="15">
        <v>237</v>
      </c>
      <c r="G19" s="31">
        <v>575.48</v>
      </c>
      <c r="H19" s="19">
        <v>1.3049999999999999</v>
      </c>
    </row>
    <row r="20" spans="1:10" x14ac:dyDescent="0.2">
      <c r="A20" s="13" t="s">
        <v>42</v>
      </c>
      <c r="B20" s="25">
        <v>8.9999999999999993E-3</v>
      </c>
      <c r="C20" s="14">
        <v>233</v>
      </c>
      <c r="D20" s="22">
        <v>622.61</v>
      </c>
      <c r="E20" s="28">
        <v>0.46</v>
      </c>
      <c r="F20" s="15">
        <v>278</v>
      </c>
      <c r="G20" s="31">
        <v>635.47</v>
      </c>
      <c r="H20" s="19">
        <v>1.452</v>
      </c>
    </row>
    <row r="21" spans="1:10" x14ac:dyDescent="0.2">
      <c r="A21" s="13" t="s">
        <v>43</v>
      </c>
      <c r="B21" s="25">
        <v>1.4E-2</v>
      </c>
      <c r="C21" s="14">
        <v>287</v>
      </c>
      <c r="D21" s="22">
        <v>697.61</v>
      </c>
      <c r="E21" s="28">
        <v>0.437</v>
      </c>
      <c r="F21" s="15">
        <v>246</v>
      </c>
      <c r="G21" s="31">
        <v>600.07000000000005</v>
      </c>
      <c r="H21" s="19">
        <v>1.657</v>
      </c>
    </row>
    <row r="22" spans="1:10" x14ac:dyDescent="0.2">
      <c r="A22" s="13" t="s">
        <v>44</v>
      </c>
      <c r="B22" s="25">
        <v>1.7999999999999999E-2</v>
      </c>
      <c r="C22" s="14">
        <v>272</v>
      </c>
      <c r="D22" s="22">
        <v>650.17999999999995</v>
      </c>
      <c r="E22" s="28">
        <v>0.42599999999999999</v>
      </c>
      <c r="F22" s="15">
        <v>194</v>
      </c>
      <c r="G22" s="31">
        <v>458.6</v>
      </c>
      <c r="H22" s="19">
        <v>1.8049999999999999</v>
      </c>
    </row>
    <row r="23" spans="1:10" x14ac:dyDescent="0.2">
      <c r="A23" s="13" t="s">
        <v>45</v>
      </c>
      <c r="B23" s="25">
        <v>2.1999999999999999E-2</v>
      </c>
      <c r="C23" s="14">
        <v>171</v>
      </c>
      <c r="D23" s="22">
        <v>390.49</v>
      </c>
      <c r="E23" s="28">
        <v>0.54900000000000004</v>
      </c>
      <c r="F23" s="15">
        <v>163</v>
      </c>
      <c r="G23" s="31">
        <v>381.88</v>
      </c>
      <c r="H23" s="19">
        <v>1.4730000000000001</v>
      </c>
    </row>
    <row r="24" spans="1:10" x14ac:dyDescent="0.2">
      <c r="A24" s="13" t="s">
        <v>46</v>
      </c>
      <c r="B24" s="25">
        <v>2.5999999999999999E-2</v>
      </c>
      <c r="C24" s="14">
        <v>115</v>
      </c>
      <c r="D24" s="22">
        <v>264.17</v>
      </c>
      <c r="E24" s="28">
        <v>0.64</v>
      </c>
      <c r="F24" s="15">
        <v>160</v>
      </c>
      <c r="G24" s="31">
        <v>398.35</v>
      </c>
      <c r="H24" s="19">
        <v>1.2589999999999999</v>
      </c>
    </row>
    <row r="25" spans="1:10" x14ac:dyDescent="0.2">
      <c r="A25" s="13" t="s">
        <v>47</v>
      </c>
      <c r="B25" s="25">
        <v>2.5000000000000001E-2</v>
      </c>
      <c r="C25" s="14">
        <v>76</v>
      </c>
      <c r="D25" s="22">
        <v>161.72999999999999</v>
      </c>
      <c r="E25" s="28">
        <v>0.56399999999999995</v>
      </c>
      <c r="F25" s="15">
        <v>113</v>
      </c>
      <c r="G25" s="31">
        <v>270.69</v>
      </c>
      <c r="H25" s="19">
        <v>1.294</v>
      </c>
    </row>
    <row r="26" spans="1:10" x14ac:dyDescent="0.2">
      <c r="A26" s="13" t="s">
        <v>48</v>
      </c>
      <c r="B26" s="25">
        <v>1.7000000000000001E-2</v>
      </c>
      <c r="C26" s="14">
        <v>28</v>
      </c>
      <c r="D26" s="22">
        <v>55</v>
      </c>
      <c r="E26" s="28">
        <v>0.499</v>
      </c>
      <c r="F26" s="15">
        <v>113</v>
      </c>
      <c r="G26" s="31">
        <v>241.88</v>
      </c>
      <c r="H26" s="19">
        <v>1.1240000000000001</v>
      </c>
    </row>
    <row r="27" spans="1:10" x14ac:dyDescent="0.2">
      <c r="A27" s="13" t="s">
        <v>49</v>
      </c>
      <c r="B27" s="26">
        <v>1.2E-2</v>
      </c>
      <c r="C27" s="16">
        <v>18</v>
      </c>
      <c r="D27" s="23">
        <v>52.86</v>
      </c>
      <c r="E27" s="29">
        <v>0.33500000000000002</v>
      </c>
      <c r="F27" s="17">
        <v>89</v>
      </c>
      <c r="G27" s="32">
        <v>409.78</v>
      </c>
      <c r="H27" s="20">
        <v>1.135</v>
      </c>
    </row>
    <row r="28" spans="1:10" x14ac:dyDescent="0.2">
      <c r="A28" s="2" t="s">
        <v>65</v>
      </c>
      <c r="B28" s="9"/>
      <c r="C28" s="11">
        <f>SUM(C17:C27)</f>
        <v>1401</v>
      </c>
      <c r="D28" s="33"/>
      <c r="E28" s="11"/>
      <c r="F28" s="11">
        <f>SUM(F17:F27)</f>
        <v>1863</v>
      </c>
      <c r="G28" s="33"/>
      <c r="H28" s="9"/>
      <c r="J28" s="56"/>
    </row>
    <row r="29" spans="1:10" x14ac:dyDescent="0.2">
      <c r="A29" s="50" t="s">
        <v>67</v>
      </c>
    </row>
    <row r="30" spans="1:10" ht="17" x14ac:dyDescent="0.2">
      <c r="A30" s="49" t="s">
        <v>75</v>
      </c>
    </row>
    <row r="31" spans="1:10" x14ac:dyDescent="0.2">
      <c r="A31" s="61" t="s">
        <v>133</v>
      </c>
    </row>
    <row r="33" spans="1:5" x14ac:dyDescent="0.2">
      <c r="A33" s="10"/>
    </row>
    <row r="34" spans="1:5" x14ac:dyDescent="0.2">
      <c r="E34" s="10"/>
    </row>
    <row r="35" spans="1:5" x14ac:dyDescent="0.2">
      <c r="E35"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9768-8462-ED4E-8891-87A9BE0B101C}">
  <dimension ref="A1:D91"/>
  <sheetViews>
    <sheetView workbookViewId="0">
      <selection activeCell="A2" sqref="A2"/>
    </sheetView>
  </sheetViews>
  <sheetFormatPr baseColWidth="10" defaultColWidth="11.1640625" defaultRowHeight="16" x14ac:dyDescent="0.2"/>
  <cols>
    <col min="2" max="2" width="11.1640625" style="63"/>
    <col min="3" max="3" width="14.6640625" style="3" customWidth="1"/>
    <col min="4" max="4" width="16.33203125" style="3" customWidth="1"/>
  </cols>
  <sheetData>
    <row r="1" spans="1:4" x14ac:dyDescent="0.2">
      <c r="A1" s="54" t="s">
        <v>110</v>
      </c>
    </row>
    <row r="2" spans="1:4" x14ac:dyDescent="0.2">
      <c r="A2" t="s">
        <v>32</v>
      </c>
      <c r="B2" s="42" t="s">
        <v>24</v>
      </c>
      <c r="C2" s="4" t="s">
        <v>73</v>
      </c>
      <c r="D2" s="4" t="s">
        <v>74</v>
      </c>
    </row>
    <row r="3" spans="1:4" x14ac:dyDescent="0.2">
      <c r="A3" s="5" t="s">
        <v>39</v>
      </c>
      <c r="B3" s="42" t="s">
        <v>53</v>
      </c>
      <c r="C3" s="4">
        <v>4.7215709999999999E-4</v>
      </c>
      <c r="D3" s="4">
        <v>2.7535709999999998E-4</v>
      </c>
    </row>
    <row r="4" spans="1:4" x14ac:dyDescent="0.2">
      <c r="A4" s="5" t="s">
        <v>40</v>
      </c>
      <c r="B4" s="42" t="s">
        <v>53</v>
      </c>
      <c r="C4" s="4">
        <v>2.9371000000000002E-3</v>
      </c>
      <c r="D4" s="4">
        <v>1.4513E-3</v>
      </c>
    </row>
    <row r="5" spans="1:4" x14ac:dyDescent="0.2">
      <c r="A5" s="5" t="s">
        <v>41</v>
      </c>
      <c r="B5" s="42" t="s">
        <v>53</v>
      </c>
      <c r="C5" s="4">
        <v>7.6564199999999997E-3</v>
      </c>
      <c r="D5" s="4">
        <v>3.7534199999999999E-3</v>
      </c>
    </row>
    <row r="6" spans="1:4" x14ac:dyDescent="0.2">
      <c r="A6" s="5" t="s">
        <v>42</v>
      </c>
      <c r="B6" s="42" t="s">
        <v>53</v>
      </c>
      <c r="C6" s="4">
        <v>1.163116E-2</v>
      </c>
      <c r="D6" s="4">
        <v>6.7084800000000002E-3</v>
      </c>
    </row>
    <row r="7" spans="1:4" x14ac:dyDescent="0.2">
      <c r="A7" s="5" t="s">
        <v>43</v>
      </c>
      <c r="B7" s="42" t="s">
        <v>53</v>
      </c>
      <c r="C7" s="4">
        <v>1.527062E-2</v>
      </c>
      <c r="D7" s="4">
        <v>9.5899399999999999E-3</v>
      </c>
    </row>
    <row r="8" spans="1:4" x14ac:dyDescent="0.2">
      <c r="A8" s="5" t="s">
        <v>44</v>
      </c>
      <c r="B8" s="42" t="s">
        <v>53</v>
      </c>
      <c r="C8" s="4">
        <v>1.7739640000000001E-2</v>
      </c>
      <c r="D8" s="4">
        <v>1.0906280000000001E-2</v>
      </c>
    </row>
    <row r="9" spans="1:4" x14ac:dyDescent="0.2">
      <c r="A9" s="5" t="s">
        <v>45</v>
      </c>
      <c r="B9" s="42" t="s">
        <v>53</v>
      </c>
      <c r="C9" s="4">
        <v>1.7650019999999999E-2</v>
      </c>
      <c r="D9" s="4">
        <v>1.156576E-2</v>
      </c>
    </row>
    <row r="10" spans="1:4" x14ac:dyDescent="0.2">
      <c r="A10" s="5" t="s">
        <v>46</v>
      </c>
      <c r="B10" s="42" t="s">
        <v>53</v>
      </c>
      <c r="C10" s="4">
        <v>1.7524120000000001E-2</v>
      </c>
      <c r="D10" s="4">
        <v>1.388122E-2</v>
      </c>
    </row>
    <row r="11" spans="1:4" x14ac:dyDescent="0.2">
      <c r="A11" s="5" t="s">
        <v>47</v>
      </c>
      <c r="B11" s="42" t="s">
        <v>53</v>
      </c>
      <c r="C11" s="4">
        <v>1.7347020000000001E-2</v>
      </c>
      <c r="D11" s="4">
        <v>1.3507760000000001E-2</v>
      </c>
    </row>
    <row r="12" spans="1:4" x14ac:dyDescent="0.2">
      <c r="A12" s="5" t="s">
        <v>48</v>
      </c>
      <c r="B12" s="42" t="s">
        <v>53</v>
      </c>
      <c r="C12" s="4">
        <v>1.6926380000000001E-2</v>
      </c>
      <c r="D12" s="4">
        <v>9.4188799999999993E-3</v>
      </c>
    </row>
    <row r="13" spans="1:4" x14ac:dyDescent="0.2">
      <c r="A13" s="5" t="s">
        <v>49</v>
      </c>
      <c r="B13" s="42" t="s">
        <v>53</v>
      </c>
      <c r="C13" s="4">
        <v>1.6978440000000001E-2</v>
      </c>
      <c r="D13" s="4">
        <v>8.8948900000000008E-3</v>
      </c>
    </row>
    <row r="14" spans="1:4" x14ac:dyDescent="0.2">
      <c r="A14" s="5" t="s">
        <v>39</v>
      </c>
      <c r="B14" s="42" t="s">
        <v>54</v>
      </c>
      <c r="C14" s="4">
        <v>4.7218569999999999E-4</v>
      </c>
      <c r="D14" s="4">
        <v>2.7537139999999998E-4</v>
      </c>
    </row>
    <row r="15" spans="1:4" x14ac:dyDescent="0.2">
      <c r="A15" s="5" t="s">
        <v>40</v>
      </c>
      <c r="B15" s="42" t="s">
        <v>54</v>
      </c>
      <c r="C15" s="4">
        <v>2.9463800000000002E-3</v>
      </c>
      <c r="D15" s="4">
        <v>1.4557999999999999E-3</v>
      </c>
    </row>
    <row r="16" spans="1:4" x14ac:dyDescent="0.2">
      <c r="A16" s="5" t="s">
        <v>41</v>
      </c>
      <c r="B16" s="42" t="s">
        <v>54</v>
      </c>
      <c r="C16" s="4">
        <v>7.7077200000000004E-3</v>
      </c>
      <c r="D16" s="4">
        <v>3.7788800000000001E-3</v>
      </c>
    </row>
    <row r="17" spans="1:4" x14ac:dyDescent="0.2">
      <c r="A17" s="5" t="s">
        <v>42</v>
      </c>
      <c r="B17" s="42" t="s">
        <v>54</v>
      </c>
      <c r="C17" s="4">
        <v>1.1939419999999999E-2</v>
      </c>
      <c r="D17" s="4">
        <v>6.8892199999999997E-3</v>
      </c>
    </row>
    <row r="18" spans="1:4" x14ac:dyDescent="0.2">
      <c r="A18" s="5" t="s">
        <v>43</v>
      </c>
      <c r="B18" s="42" t="s">
        <v>54</v>
      </c>
      <c r="C18" s="4">
        <v>1.6519740000000002E-2</v>
      </c>
      <c r="D18" s="4">
        <v>1.037328E-2</v>
      </c>
    </row>
    <row r="19" spans="1:4" x14ac:dyDescent="0.2">
      <c r="A19" s="5" t="s">
        <v>44</v>
      </c>
      <c r="B19" s="42" t="s">
        <v>54</v>
      </c>
      <c r="C19" s="4">
        <v>1.990774E-2</v>
      </c>
      <c r="D19" s="4">
        <v>1.223894E-2</v>
      </c>
    </row>
    <row r="20" spans="1:4" x14ac:dyDescent="0.2">
      <c r="A20" s="5" t="s">
        <v>45</v>
      </c>
      <c r="B20" s="42" t="s">
        <v>54</v>
      </c>
      <c r="C20" s="4">
        <v>1.9477700000000001E-2</v>
      </c>
      <c r="D20" s="4">
        <v>1.275566E-2</v>
      </c>
    </row>
    <row r="21" spans="1:4" x14ac:dyDescent="0.2">
      <c r="A21" s="5" t="s">
        <v>46</v>
      </c>
      <c r="B21" s="42" t="s">
        <v>54</v>
      </c>
      <c r="C21" s="4">
        <v>1.954852E-2</v>
      </c>
      <c r="D21" s="4">
        <v>1.5502480000000001E-2</v>
      </c>
    </row>
    <row r="22" spans="1:4" x14ac:dyDescent="0.2">
      <c r="A22" s="5" t="s">
        <v>47</v>
      </c>
      <c r="B22" s="42" t="s">
        <v>54</v>
      </c>
      <c r="C22" s="4">
        <v>2.0889520000000002E-2</v>
      </c>
      <c r="D22" s="4">
        <v>1.6241479999999999E-2</v>
      </c>
    </row>
    <row r="23" spans="1:4" x14ac:dyDescent="0.2">
      <c r="A23" s="5" t="s">
        <v>48</v>
      </c>
      <c r="B23" s="42" t="s">
        <v>54</v>
      </c>
      <c r="C23" s="4">
        <v>2.083378E-2</v>
      </c>
      <c r="D23" s="4">
        <v>1.1597079999999999E-2</v>
      </c>
    </row>
    <row r="24" spans="1:4" x14ac:dyDescent="0.2">
      <c r="A24" s="5" t="s">
        <v>49</v>
      </c>
      <c r="B24" s="42" t="s">
        <v>54</v>
      </c>
      <c r="C24" s="4">
        <v>2.0377650000000001E-2</v>
      </c>
      <c r="D24" s="4">
        <v>1.066286E-2</v>
      </c>
    </row>
    <row r="25" spans="1:4" x14ac:dyDescent="0.2">
      <c r="A25" s="5" t="s">
        <v>39</v>
      </c>
      <c r="B25" s="42" t="s">
        <v>55</v>
      </c>
      <c r="C25" s="4">
        <v>4.8095709999999999E-4</v>
      </c>
      <c r="D25" s="4">
        <v>2.804571E-4</v>
      </c>
    </row>
    <row r="26" spans="1:4" x14ac:dyDescent="0.2">
      <c r="A26" s="5" t="s">
        <v>40</v>
      </c>
      <c r="B26" s="42" t="s">
        <v>55</v>
      </c>
      <c r="C26" s="4">
        <v>2.98402E-3</v>
      </c>
      <c r="D26" s="4">
        <v>1.47444E-3</v>
      </c>
    </row>
    <row r="27" spans="1:4" x14ac:dyDescent="0.2">
      <c r="A27" s="5" t="s">
        <v>41</v>
      </c>
      <c r="B27" s="42" t="s">
        <v>55</v>
      </c>
      <c r="C27" s="4">
        <v>8.0754799999999995E-3</v>
      </c>
      <c r="D27" s="4">
        <v>3.9616599999999997E-3</v>
      </c>
    </row>
    <row r="28" spans="1:4" x14ac:dyDescent="0.2">
      <c r="A28" s="5" t="s">
        <v>42</v>
      </c>
      <c r="B28" s="42" t="s">
        <v>55</v>
      </c>
      <c r="C28" s="4">
        <v>1.2842859999999999E-2</v>
      </c>
      <c r="D28" s="4">
        <v>7.4106800000000002E-3</v>
      </c>
    </row>
    <row r="29" spans="1:4" x14ac:dyDescent="0.2">
      <c r="A29" s="5" t="s">
        <v>43</v>
      </c>
      <c r="B29" s="42" t="s">
        <v>55</v>
      </c>
      <c r="C29" s="4">
        <v>1.7182079999999999E-2</v>
      </c>
      <c r="D29" s="4">
        <v>1.0790259999999999E-2</v>
      </c>
    </row>
    <row r="30" spans="1:4" x14ac:dyDescent="0.2">
      <c r="A30" s="5" t="s">
        <v>44</v>
      </c>
      <c r="B30" s="42" t="s">
        <v>55</v>
      </c>
      <c r="C30" s="4">
        <v>2.0773699999999999E-2</v>
      </c>
      <c r="D30" s="4">
        <v>1.2769519999999999E-2</v>
      </c>
    </row>
    <row r="31" spans="1:4" x14ac:dyDescent="0.2">
      <c r="A31" s="5" t="s">
        <v>45</v>
      </c>
      <c r="B31" s="42" t="s">
        <v>55</v>
      </c>
      <c r="C31" s="4">
        <v>2.3658660000000001E-2</v>
      </c>
      <c r="D31" s="4">
        <v>1.554154E-2</v>
      </c>
    </row>
    <row r="32" spans="1:4" x14ac:dyDescent="0.2">
      <c r="A32" s="5" t="s">
        <v>46</v>
      </c>
      <c r="B32" s="42" t="s">
        <v>55</v>
      </c>
      <c r="C32" s="4">
        <v>2.683578E-2</v>
      </c>
      <c r="D32" s="4">
        <v>2.1284560000000001E-2</v>
      </c>
    </row>
    <row r="33" spans="1:4" x14ac:dyDescent="0.2">
      <c r="A33" s="5" t="s">
        <v>47</v>
      </c>
      <c r="B33" s="42" t="s">
        <v>55</v>
      </c>
      <c r="C33" s="4">
        <v>2.7209520000000001E-2</v>
      </c>
      <c r="D33" s="4">
        <v>2.1199079999999999E-2</v>
      </c>
    </row>
    <row r="34" spans="1:4" x14ac:dyDescent="0.2">
      <c r="A34" s="5" t="s">
        <v>48</v>
      </c>
      <c r="B34" s="42" t="s">
        <v>55</v>
      </c>
      <c r="C34" s="4">
        <v>2.5231460000000001E-2</v>
      </c>
      <c r="D34" s="4">
        <v>1.407188E-2</v>
      </c>
    </row>
    <row r="35" spans="1:4" x14ac:dyDescent="0.2">
      <c r="A35" s="5" t="s">
        <v>49</v>
      </c>
      <c r="B35" s="42" t="s">
        <v>55</v>
      </c>
      <c r="C35" s="4">
        <v>2.3215099999999999E-2</v>
      </c>
      <c r="D35" s="4">
        <v>1.2137159999999999E-2</v>
      </c>
    </row>
    <row r="36" spans="1:4" x14ac:dyDescent="0.2">
      <c r="A36" s="5" t="s">
        <v>39</v>
      </c>
      <c r="B36" s="42" t="s">
        <v>56</v>
      </c>
      <c r="C36" s="4">
        <v>5.1237139999999999E-4</v>
      </c>
      <c r="D36" s="4">
        <v>2.9795709999999999E-4</v>
      </c>
    </row>
    <row r="37" spans="1:4" x14ac:dyDescent="0.2">
      <c r="A37" s="5" t="s">
        <v>40</v>
      </c>
      <c r="B37" s="42" t="s">
        <v>56</v>
      </c>
      <c r="C37" s="4">
        <v>3.4569000000000002E-3</v>
      </c>
      <c r="D37" s="4">
        <v>1.7079599999999999E-3</v>
      </c>
    </row>
    <row r="38" spans="1:4" x14ac:dyDescent="0.2">
      <c r="A38" s="5" t="s">
        <v>41</v>
      </c>
      <c r="B38" s="42" t="s">
        <v>56</v>
      </c>
      <c r="C38" s="4">
        <v>8.7100800000000003E-3</v>
      </c>
      <c r="D38" s="4">
        <v>4.2670399999999997E-3</v>
      </c>
    </row>
    <row r="39" spans="1:4" x14ac:dyDescent="0.2">
      <c r="A39" s="5" t="s">
        <v>42</v>
      </c>
      <c r="B39" s="42" t="s">
        <v>56</v>
      </c>
      <c r="C39" s="4">
        <v>1.294214E-2</v>
      </c>
      <c r="D39" s="4">
        <v>7.4659799999999997E-3</v>
      </c>
    </row>
    <row r="40" spans="1:4" x14ac:dyDescent="0.2">
      <c r="A40" s="5" t="s">
        <v>43</v>
      </c>
      <c r="B40" s="42" t="s">
        <v>56</v>
      </c>
      <c r="C40" s="4">
        <v>1.8406479999999999E-2</v>
      </c>
      <c r="D40" s="4">
        <v>1.155662E-2</v>
      </c>
    </row>
    <row r="41" spans="1:4" x14ac:dyDescent="0.2">
      <c r="A41" s="5" t="s">
        <v>44</v>
      </c>
      <c r="B41" s="42" t="s">
        <v>56</v>
      </c>
      <c r="C41" s="4">
        <v>2.6347860000000001E-2</v>
      </c>
      <c r="D41" s="4">
        <v>1.6191179999999999E-2</v>
      </c>
    </row>
    <row r="42" spans="1:4" x14ac:dyDescent="0.2">
      <c r="A42" s="5" t="s">
        <v>45</v>
      </c>
      <c r="B42" s="42" t="s">
        <v>56</v>
      </c>
      <c r="C42" s="4">
        <v>3.1843860000000002E-2</v>
      </c>
      <c r="D42" s="4">
        <v>2.0903919999999999E-2</v>
      </c>
    </row>
    <row r="43" spans="1:4" x14ac:dyDescent="0.2">
      <c r="A43" s="5" t="s">
        <v>46</v>
      </c>
      <c r="B43" s="42" t="s">
        <v>56</v>
      </c>
      <c r="C43" s="4">
        <v>3.312992E-2</v>
      </c>
      <c r="D43" s="4">
        <v>2.62411E-2</v>
      </c>
    </row>
    <row r="44" spans="1:4" x14ac:dyDescent="0.2">
      <c r="A44" s="5" t="s">
        <v>47</v>
      </c>
      <c r="B44" s="42" t="s">
        <v>56</v>
      </c>
      <c r="C44" s="4">
        <v>3.3227479999999997E-2</v>
      </c>
      <c r="D44" s="4">
        <v>2.5855119999999999E-2</v>
      </c>
    </row>
    <row r="45" spans="1:4" x14ac:dyDescent="0.2">
      <c r="A45" s="5" t="s">
        <v>48</v>
      </c>
      <c r="B45" s="42" t="s">
        <v>56</v>
      </c>
      <c r="C45" s="4">
        <v>3.119444E-2</v>
      </c>
      <c r="D45" s="4">
        <v>1.741032E-2</v>
      </c>
    </row>
    <row r="46" spans="1:4" x14ac:dyDescent="0.2">
      <c r="A46" s="5" t="s">
        <v>49</v>
      </c>
      <c r="B46" s="42" t="s">
        <v>56</v>
      </c>
      <c r="C46" s="4">
        <v>2.5440250000000001E-2</v>
      </c>
      <c r="D46" s="4">
        <v>1.324171E-2</v>
      </c>
    </row>
    <row r="47" spans="1:4" x14ac:dyDescent="0.2">
      <c r="A47" s="5" t="s">
        <v>39</v>
      </c>
      <c r="B47" s="42" t="s">
        <v>57</v>
      </c>
      <c r="C47" s="4">
        <v>5.8722859999999996E-4</v>
      </c>
      <c r="D47" s="4">
        <v>3.4191430000000001E-4</v>
      </c>
    </row>
    <row r="48" spans="1:4" x14ac:dyDescent="0.2">
      <c r="A48" s="5" t="s">
        <v>40</v>
      </c>
      <c r="B48" s="42" t="s">
        <v>57</v>
      </c>
      <c r="C48" s="4">
        <v>3.6603199999999999E-3</v>
      </c>
      <c r="D48" s="4">
        <v>1.80904E-3</v>
      </c>
    </row>
    <row r="49" spans="1:4" x14ac:dyDescent="0.2">
      <c r="A49" s="5" t="s">
        <v>41</v>
      </c>
      <c r="B49" s="42" t="s">
        <v>57</v>
      </c>
      <c r="C49" s="4">
        <v>9.5938199999999994E-3</v>
      </c>
      <c r="D49" s="4">
        <v>4.7046199999999996E-3</v>
      </c>
    </row>
    <row r="50" spans="1:4" x14ac:dyDescent="0.2">
      <c r="A50" s="5" t="s">
        <v>42</v>
      </c>
      <c r="B50" s="42" t="s">
        <v>57</v>
      </c>
      <c r="C50" s="4">
        <v>1.491312E-2</v>
      </c>
      <c r="D50" s="4">
        <v>8.6040800000000001E-3</v>
      </c>
    </row>
    <row r="51" spans="1:4" x14ac:dyDescent="0.2">
      <c r="A51" s="5" t="s">
        <v>43</v>
      </c>
      <c r="B51" s="42" t="s">
        <v>57</v>
      </c>
      <c r="C51" s="4">
        <v>2.080864E-2</v>
      </c>
      <c r="D51" s="4">
        <v>1.3065759999999999E-2</v>
      </c>
    </row>
    <row r="52" spans="1:4" x14ac:dyDescent="0.2">
      <c r="A52" s="5" t="s">
        <v>44</v>
      </c>
      <c r="B52" s="42" t="s">
        <v>57</v>
      </c>
      <c r="C52" s="4">
        <v>2.8528339999999999E-2</v>
      </c>
      <c r="D52" s="4">
        <v>1.753242E-2</v>
      </c>
    </row>
    <row r="53" spans="1:4" x14ac:dyDescent="0.2">
      <c r="A53" s="5" t="s">
        <v>45</v>
      </c>
      <c r="B53" s="42" t="s">
        <v>57</v>
      </c>
      <c r="C53" s="4">
        <v>3.2714819999999999E-2</v>
      </c>
      <c r="D53" s="4">
        <v>2.145642E-2</v>
      </c>
    </row>
    <row r="54" spans="1:4" x14ac:dyDescent="0.2">
      <c r="A54" s="5" t="s">
        <v>46</v>
      </c>
      <c r="B54" s="42" t="s">
        <v>57</v>
      </c>
      <c r="C54" s="4">
        <v>3.26006E-2</v>
      </c>
      <c r="D54" s="4">
        <v>2.58129E-2</v>
      </c>
    </row>
    <row r="55" spans="1:4" x14ac:dyDescent="0.2">
      <c r="A55" s="5" t="s">
        <v>47</v>
      </c>
      <c r="B55" s="42" t="s">
        <v>57</v>
      </c>
      <c r="C55" s="4">
        <v>3.2942819999999998E-2</v>
      </c>
      <c r="D55" s="4">
        <v>2.5612200000000002E-2</v>
      </c>
    </row>
    <row r="56" spans="1:4" x14ac:dyDescent="0.2">
      <c r="A56" s="5" t="s">
        <v>48</v>
      </c>
      <c r="B56" s="42" t="s">
        <v>57</v>
      </c>
      <c r="C56" s="4">
        <v>3.1622320000000002E-2</v>
      </c>
      <c r="D56" s="4">
        <v>1.7644099999999999E-2</v>
      </c>
    </row>
    <row r="57" spans="1:4" x14ac:dyDescent="0.2">
      <c r="A57" s="5" t="s">
        <v>49</v>
      </c>
      <c r="B57" s="42" t="s">
        <v>57</v>
      </c>
      <c r="C57" s="4">
        <v>2.5644549999999999E-2</v>
      </c>
      <c r="D57" s="4">
        <v>1.3341759999999999E-2</v>
      </c>
    </row>
    <row r="58" spans="1:4" x14ac:dyDescent="0.2">
      <c r="A58" s="5" t="s">
        <v>39</v>
      </c>
      <c r="B58" s="42" t="s">
        <v>58</v>
      </c>
      <c r="C58" s="4">
        <v>6.445E-4</v>
      </c>
      <c r="D58" s="4">
        <v>3.7429999999999999E-4</v>
      </c>
    </row>
    <row r="59" spans="1:4" x14ac:dyDescent="0.2">
      <c r="A59" s="5" t="s">
        <v>40</v>
      </c>
      <c r="B59" s="42" t="s">
        <v>58</v>
      </c>
      <c r="C59" s="4">
        <v>4.339E-3</v>
      </c>
      <c r="D59" s="4">
        <v>2.1443999999999999E-3</v>
      </c>
    </row>
    <row r="60" spans="1:4" x14ac:dyDescent="0.2">
      <c r="A60" s="5" t="s">
        <v>41</v>
      </c>
      <c r="B60" s="42" t="s">
        <v>58</v>
      </c>
      <c r="C60" s="4">
        <v>1.0909739999999999E-2</v>
      </c>
      <c r="D60" s="4">
        <v>5.3455000000000004E-3</v>
      </c>
    </row>
    <row r="61" spans="1:4" x14ac:dyDescent="0.2">
      <c r="A61" s="5" t="s">
        <v>42</v>
      </c>
      <c r="B61" s="42" t="s">
        <v>58</v>
      </c>
      <c r="C61" s="4">
        <v>1.6242179999999998E-2</v>
      </c>
      <c r="D61" s="4">
        <v>9.3685799999999996E-3</v>
      </c>
    </row>
    <row r="62" spans="1:4" x14ac:dyDescent="0.2">
      <c r="A62" s="5" t="s">
        <v>43</v>
      </c>
      <c r="B62" s="42" t="s">
        <v>58</v>
      </c>
      <c r="C62" s="4">
        <v>2.303446E-2</v>
      </c>
      <c r="D62" s="4">
        <v>1.446238E-2</v>
      </c>
    </row>
    <row r="63" spans="1:4" x14ac:dyDescent="0.2">
      <c r="A63" s="5" t="s">
        <v>44</v>
      </c>
      <c r="B63" s="42" t="s">
        <v>58</v>
      </c>
      <c r="C63" s="4">
        <v>3.1586919999999997E-2</v>
      </c>
      <c r="D63" s="4">
        <v>1.9413320000000001E-2</v>
      </c>
    </row>
    <row r="64" spans="1:4" x14ac:dyDescent="0.2">
      <c r="A64" s="5" t="s">
        <v>45</v>
      </c>
      <c r="B64" s="42" t="s">
        <v>58</v>
      </c>
      <c r="C64" s="4">
        <v>3.4549059999999999E-2</v>
      </c>
      <c r="D64" s="4">
        <v>2.2640939999999998E-2</v>
      </c>
    </row>
    <row r="65" spans="1:4" x14ac:dyDescent="0.2">
      <c r="A65" s="5" t="s">
        <v>46</v>
      </c>
      <c r="B65" s="42" t="s">
        <v>58</v>
      </c>
      <c r="C65" s="4">
        <v>3.3178480000000003E-2</v>
      </c>
      <c r="D65" s="4">
        <v>2.6262779999999999E-2</v>
      </c>
    </row>
    <row r="66" spans="1:4" x14ac:dyDescent="0.2">
      <c r="A66" s="5" t="s">
        <v>47</v>
      </c>
      <c r="B66" s="42" t="s">
        <v>58</v>
      </c>
      <c r="C66" s="4">
        <v>3.3078179999999999E-2</v>
      </c>
      <c r="D66" s="4">
        <v>2.5723079999999999E-2</v>
      </c>
    </row>
    <row r="67" spans="1:4" x14ac:dyDescent="0.2">
      <c r="A67" s="5" t="s">
        <v>48</v>
      </c>
      <c r="B67" s="42" t="s">
        <v>58</v>
      </c>
      <c r="C67" s="4">
        <v>3.1637940000000003E-2</v>
      </c>
      <c r="D67" s="4">
        <v>1.7653019999999998E-2</v>
      </c>
    </row>
    <row r="68" spans="1:4" x14ac:dyDescent="0.2">
      <c r="A68" s="5" t="s">
        <v>49</v>
      </c>
      <c r="B68" s="42" t="s">
        <v>58</v>
      </c>
      <c r="C68" s="4">
        <v>2.5645979999999999E-2</v>
      </c>
      <c r="D68" s="4">
        <v>1.3342420000000001E-2</v>
      </c>
    </row>
    <row r="69" spans="1:4" x14ac:dyDescent="0.2">
      <c r="A69" s="5" t="s">
        <v>39</v>
      </c>
      <c r="B69" s="42" t="s">
        <v>52</v>
      </c>
      <c r="C69" s="4">
        <v>7.4487139999999995E-4</v>
      </c>
      <c r="D69" s="4">
        <v>4.3352860000000002E-4</v>
      </c>
    </row>
    <row r="70" spans="1:4" x14ac:dyDescent="0.2">
      <c r="A70" s="5" t="s">
        <v>40</v>
      </c>
      <c r="B70" s="42" t="s">
        <v>52</v>
      </c>
      <c r="C70" s="4">
        <v>4.4598199999999998E-3</v>
      </c>
      <c r="D70" s="4">
        <v>2.2060199999999999E-3</v>
      </c>
    </row>
    <row r="71" spans="1:4" x14ac:dyDescent="0.2">
      <c r="A71" s="5" t="s">
        <v>41</v>
      </c>
      <c r="B71" s="42" t="s">
        <v>52</v>
      </c>
      <c r="C71" s="4">
        <v>1.0957980000000001E-2</v>
      </c>
      <c r="D71" s="4">
        <v>5.3696600000000001E-3</v>
      </c>
    </row>
    <row r="72" spans="1:4" x14ac:dyDescent="0.2">
      <c r="A72" s="5" t="s">
        <v>42</v>
      </c>
      <c r="B72" s="42" t="s">
        <v>52</v>
      </c>
      <c r="C72" s="4">
        <v>1.662752E-2</v>
      </c>
      <c r="D72" s="4">
        <v>9.5933200000000007E-3</v>
      </c>
    </row>
    <row r="73" spans="1:4" x14ac:dyDescent="0.2">
      <c r="A73" s="5" t="s">
        <v>43</v>
      </c>
      <c r="B73" s="42" t="s">
        <v>52</v>
      </c>
      <c r="C73" s="4">
        <v>2.3968179999999999E-2</v>
      </c>
      <c r="D73" s="4">
        <v>1.5048499999999999E-2</v>
      </c>
    </row>
    <row r="74" spans="1:4" x14ac:dyDescent="0.2">
      <c r="A74" s="5" t="s">
        <v>44</v>
      </c>
      <c r="B74" s="42" t="s">
        <v>52</v>
      </c>
      <c r="C74" s="4">
        <v>3.2489619999999997E-2</v>
      </c>
      <c r="D74" s="4">
        <v>1.9968840000000002E-2</v>
      </c>
    </row>
    <row r="75" spans="1:4" x14ac:dyDescent="0.2">
      <c r="A75" s="5" t="s">
        <v>45</v>
      </c>
      <c r="B75" s="42" t="s">
        <v>52</v>
      </c>
      <c r="C75" s="4">
        <v>3.4811479999999999E-2</v>
      </c>
      <c r="D75" s="4">
        <v>2.2806900000000001E-2</v>
      </c>
    </row>
    <row r="76" spans="1:4" x14ac:dyDescent="0.2">
      <c r="A76" s="5" t="s">
        <v>46</v>
      </c>
      <c r="B76" s="42" t="s">
        <v>52</v>
      </c>
      <c r="C76" s="4">
        <v>3.3167719999999998E-2</v>
      </c>
      <c r="D76" s="4">
        <v>2.6253800000000001E-2</v>
      </c>
    </row>
    <row r="77" spans="1:4" x14ac:dyDescent="0.2">
      <c r="A77" s="5" t="s">
        <v>47</v>
      </c>
      <c r="B77" s="42" t="s">
        <v>52</v>
      </c>
      <c r="C77" s="4">
        <v>3.3071440000000001E-2</v>
      </c>
      <c r="D77" s="4">
        <v>2.5717400000000001E-2</v>
      </c>
    </row>
    <row r="78" spans="1:4" x14ac:dyDescent="0.2">
      <c r="A78" s="5" t="s">
        <v>48</v>
      </c>
      <c r="B78" s="42" t="s">
        <v>52</v>
      </c>
      <c r="C78" s="4">
        <v>3.1637940000000003E-2</v>
      </c>
      <c r="D78" s="4">
        <v>1.7653019999999998E-2</v>
      </c>
    </row>
    <row r="79" spans="1:4" x14ac:dyDescent="0.2">
      <c r="A79" s="5" t="s">
        <v>49</v>
      </c>
      <c r="B79" s="42" t="s">
        <v>52</v>
      </c>
      <c r="C79" s="4">
        <v>2.5645979999999999E-2</v>
      </c>
      <c r="D79" s="4">
        <v>1.3342420000000001E-2</v>
      </c>
    </row>
    <row r="80" spans="1:4" x14ac:dyDescent="0.2">
      <c r="A80" s="5" t="s">
        <v>39</v>
      </c>
      <c r="B80" s="42" t="s">
        <v>59</v>
      </c>
      <c r="C80" s="4">
        <v>8.1078569999999998E-4</v>
      </c>
      <c r="D80" s="4">
        <v>4.7127140000000002E-4</v>
      </c>
    </row>
    <row r="81" spans="1:4" x14ac:dyDescent="0.2">
      <c r="A81" s="5" t="s">
        <v>40</v>
      </c>
      <c r="B81" s="42" t="s">
        <v>59</v>
      </c>
      <c r="C81" s="4">
        <v>5.0744199999999996E-3</v>
      </c>
      <c r="D81" s="4">
        <v>2.5097800000000001E-3</v>
      </c>
    </row>
    <row r="82" spans="1:4" x14ac:dyDescent="0.2">
      <c r="A82" s="5" t="s">
        <v>41</v>
      </c>
      <c r="B82" s="42" t="s">
        <v>59</v>
      </c>
      <c r="C82" s="4">
        <v>1.201648E-2</v>
      </c>
      <c r="D82" s="4">
        <v>5.8833599999999998E-3</v>
      </c>
    </row>
    <row r="83" spans="1:4" x14ac:dyDescent="0.2">
      <c r="A83" s="5" t="s">
        <v>42</v>
      </c>
      <c r="B83" s="42" t="s">
        <v>59</v>
      </c>
      <c r="C83" s="4">
        <v>1.719482E-2</v>
      </c>
      <c r="D83" s="4">
        <v>9.9146400000000006E-3</v>
      </c>
    </row>
    <row r="84" spans="1:4" x14ac:dyDescent="0.2">
      <c r="A84" s="5" t="s">
        <v>43</v>
      </c>
      <c r="B84" s="42" t="s">
        <v>59</v>
      </c>
      <c r="C84" s="4">
        <v>2.4126700000000001E-2</v>
      </c>
      <c r="D84" s="4">
        <v>1.514828E-2</v>
      </c>
    </row>
    <row r="85" spans="1:4" x14ac:dyDescent="0.2">
      <c r="A85" s="5" t="s">
        <v>44</v>
      </c>
      <c r="B85" s="42" t="s">
        <v>59</v>
      </c>
      <c r="C85" s="4">
        <v>3.2540920000000001E-2</v>
      </c>
      <c r="D85" s="4">
        <v>2.0000440000000001E-2</v>
      </c>
    </row>
    <row r="86" spans="1:4" x14ac:dyDescent="0.2">
      <c r="A86" s="5" t="s">
        <v>45</v>
      </c>
      <c r="B86" s="42" t="s">
        <v>59</v>
      </c>
      <c r="C86" s="4">
        <v>3.4820860000000002E-2</v>
      </c>
      <c r="D86" s="4">
        <v>2.2812740000000001E-2</v>
      </c>
    </row>
    <row r="87" spans="1:4" x14ac:dyDescent="0.2">
      <c r="A87" s="5" t="s">
        <v>46</v>
      </c>
      <c r="B87" s="42" t="s">
        <v>59</v>
      </c>
      <c r="C87" s="4">
        <v>3.3167719999999998E-2</v>
      </c>
      <c r="D87" s="4">
        <v>2.6253800000000001E-2</v>
      </c>
    </row>
    <row r="88" spans="1:4" x14ac:dyDescent="0.2">
      <c r="A88" s="5" t="s">
        <v>47</v>
      </c>
      <c r="B88" s="42" t="s">
        <v>59</v>
      </c>
      <c r="C88" s="4">
        <v>3.3071440000000001E-2</v>
      </c>
      <c r="D88" s="4">
        <v>2.5717400000000001E-2</v>
      </c>
    </row>
    <row r="89" spans="1:4" x14ac:dyDescent="0.2">
      <c r="A89" s="5" t="s">
        <v>48</v>
      </c>
      <c r="B89" s="42" t="s">
        <v>59</v>
      </c>
      <c r="C89" s="4">
        <v>3.1637940000000003E-2</v>
      </c>
      <c r="D89" s="4">
        <v>1.7653019999999998E-2</v>
      </c>
    </row>
    <row r="90" spans="1:4" x14ac:dyDescent="0.2">
      <c r="A90" s="5" t="s">
        <v>49</v>
      </c>
      <c r="B90" s="42" t="s">
        <v>59</v>
      </c>
      <c r="C90" s="4">
        <v>2.5645979999999999E-2</v>
      </c>
      <c r="D90" s="4">
        <v>1.3342420000000001E-2</v>
      </c>
    </row>
    <row r="91" spans="1:4" x14ac:dyDescent="0.2">
      <c r="A91" s="50"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E5BF-45F7-934D-B523-8D4703877E68}">
  <dimension ref="A1:I13"/>
  <sheetViews>
    <sheetView workbookViewId="0">
      <selection activeCell="A13" sqref="A13"/>
    </sheetView>
  </sheetViews>
  <sheetFormatPr baseColWidth="10" defaultRowHeight="16" x14ac:dyDescent="0.2"/>
  <cols>
    <col min="1" max="1" width="26" customWidth="1"/>
  </cols>
  <sheetData>
    <row r="1" spans="1:9" x14ac:dyDescent="0.2">
      <c r="A1" s="72" t="s">
        <v>115</v>
      </c>
      <c r="B1" s="73"/>
      <c r="C1" s="73"/>
      <c r="D1" s="73"/>
      <c r="E1" s="73"/>
      <c r="F1" s="73"/>
      <c r="G1" s="73"/>
      <c r="H1" s="73"/>
      <c r="I1" s="74"/>
    </row>
    <row r="2" spans="1:9" x14ac:dyDescent="0.2">
      <c r="A2" s="71"/>
      <c r="B2" s="178" t="s">
        <v>99</v>
      </c>
      <c r="C2" s="178"/>
      <c r="D2" s="178"/>
      <c r="E2" s="179"/>
      <c r="F2" s="178" t="s">
        <v>100</v>
      </c>
      <c r="G2" s="178"/>
      <c r="H2" s="178"/>
      <c r="I2" s="179"/>
    </row>
    <row r="3" spans="1:9" x14ac:dyDescent="0.2">
      <c r="A3" s="70"/>
      <c r="B3" s="66" t="s">
        <v>26</v>
      </c>
      <c r="C3" s="66" t="s">
        <v>27</v>
      </c>
      <c r="D3" s="66" t="s">
        <v>28</v>
      </c>
      <c r="E3" s="66" t="s">
        <v>90</v>
      </c>
      <c r="F3" s="67" t="s">
        <v>26</v>
      </c>
      <c r="G3" s="65" t="s">
        <v>27</v>
      </c>
      <c r="H3" s="66" t="s">
        <v>28</v>
      </c>
      <c r="I3" s="66" t="s">
        <v>90</v>
      </c>
    </row>
    <row r="4" spans="1:9" ht="17" thickBot="1" x14ac:dyDescent="0.25">
      <c r="A4" s="180" t="s">
        <v>91</v>
      </c>
      <c r="B4" s="181"/>
      <c r="C4" s="181"/>
      <c r="D4" s="181"/>
      <c r="E4" s="181"/>
      <c r="F4" s="181"/>
      <c r="G4" s="181"/>
      <c r="H4" s="181"/>
      <c r="I4" s="182"/>
    </row>
    <row r="5" spans="1:9" ht="17" thickTop="1" x14ac:dyDescent="0.2">
      <c r="A5" s="68" t="s">
        <v>92</v>
      </c>
      <c r="B5" s="65">
        <v>-5.8999999999999997E-2</v>
      </c>
      <c r="C5" s="65">
        <v>-0.48899999999999999</v>
      </c>
      <c r="D5" s="65">
        <v>0.371</v>
      </c>
      <c r="E5" s="65">
        <v>0.78700000000000003</v>
      </c>
      <c r="F5" s="65">
        <v>-0.155</v>
      </c>
      <c r="G5" s="65">
        <v>-0.52800000000000002</v>
      </c>
      <c r="H5" s="65">
        <v>0.218</v>
      </c>
      <c r="I5" s="65">
        <v>0.41499999999999998</v>
      </c>
    </row>
    <row r="6" spans="1:9" ht="19" x14ac:dyDescent="0.2">
      <c r="A6" s="69" t="s">
        <v>101</v>
      </c>
      <c r="B6" s="65">
        <v>-0.105</v>
      </c>
      <c r="C6" s="65">
        <v>-0.53300000000000003</v>
      </c>
      <c r="D6" s="65">
        <v>0.32200000000000001</v>
      </c>
      <c r="E6" s="65">
        <v>0.63</v>
      </c>
      <c r="F6" s="65">
        <v>-0.129</v>
      </c>
      <c r="G6" s="65">
        <v>-0.503</v>
      </c>
      <c r="H6" s="65">
        <v>0.246</v>
      </c>
      <c r="I6" s="65">
        <v>0.501</v>
      </c>
    </row>
    <row r="7" spans="1:9" ht="19" x14ac:dyDescent="0.2">
      <c r="A7" s="69" t="s">
        <v>102</v>
      </c>
      <c r="B7" s="65">
        <v>-3.2000000000000001E-2</v>
      </c>
      <c r="C7" s="65">
        <v>-0.46100000000000002</v>
      </c>
      <c r="D7" s="65">
        <v>0.39700000000000002</v>
      </c>
      <c r="E7" s="65">
        <v>0.88400000000000001</v>
      </c>
      <c r="F7" s="65">
        <v>-0.115</v>
      </c>
      <c r="G7" s="65">
        <v>-0.49199999999999999</v>
      </c>
      <c r="H7" s="65">
        <v>0.26100000000000001</v>
      </c>
      <c r="I7" s="65">
        <v>0.54800000000000004</v>
      </c>
    </row>
    <row r="8" spans="1:9" x14ac:dyDescent="0.2">
      <c r="A8" s="69" t="s">
        <v>93</v>
      </c>
      <c r="B8" s="65">
        <v>3.5999999999999997E-2</v>
      </c>
      <c r="C8" s="65">
        <v>-0.375</v>
      </c>
      <c r="D8" s="65">
        <v>0.44800000000000001</v>
      </c>
      <c r="E8" s="65">
        <v>0.86299999999999999</v>
      </c>
      <c r="F8" s="65">
        <v>0.05</v>
      </c>
      <c r="G8" s="65">
        <v>-0.29799999999999999</v>
      </c>
      <c r="H8" s="65">
        <v>0.39900000000000002</v>
      </c>
      <c r="I8" s="65">
        <v>0.77700000000000002</v>
      </c>
    </row>
    <row r="9" spans="1:9" x14ac:dyDescent="0.2">
      <c r="A9" s="75" t="s">
        <v>119</v>
      </c>
    </row>
    <row r="10" spans="1:9" x14ac:dyDescent="0.2">
      <c r="A10" s="50" t="s">
        <v>116</v>
      </c>
    </row>
    <row r="11" spans="1:9" x14ac:dyDescent="0.2">
      <c r="A11" s="50" t="s">
        <v>134</v>
      </c>
      <c r="B11" s="41"/>
      <c r="C11" s="41"/>
      <c r="D11" s="41"/>
    </row>
    <row r="12" spans="1:9" x14ac:dyDescent="0.2">
      <c r="A12" s="50" t="s">
        <v>103</v>
      </c>
    </row>
    <row r="13" spans="1:9" ht="17" x14ac:dyDescent="0.2">
      <c r="A13" s="50" t="s">
        <v>135</v>
      </c>
    </row>
  </sheetData>
  <mergeCells count="3">
    <mergeCell ref="B2:E2"/>
    <mergeCell ref="F2:I2"/>
    <mergeCell ref="A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7008-CFE9-834D-9D8B-256CA494A2E8}">
  <dimension ref="A1:I34"/>
  <sheetViews>
    <sheetView workbookViewId="0">
      <selection activeCell="A20" sqref="A20"/>
    </sheetView>
  </sheetViews>
  <sheetFormatPr baseColWidth="10" defaultRowHeight="16" x14ac:dyDescent="0.2"/>
  <cols>
    <col min="1" max="1" width="43.1640625" customWidth="1"/>
  </cols>
  <sheetData>
    <row r="1" spans="1:9" x14ac:dyDescent="0.2">
      <c r="A1" s="40" t="s">
        <v>109</v>
      </c>
      <c r="B1" s="43"/>
      <c r="C1" s="43"/>
      <c r="D1" s="43"/>
      <c r="E1" s="43"/>
      <c r="F1" s="43"/>
      <c r="G1" s="43"/>
      <c r="H1" s="3"/>
      <c r="I1" s="41"/>
    </row>
    <row r="2" spans="1:9" x14ac:dyDescent="0.2">
      <c r="B2" s="183" t="s">
        <v>50</v>
      </c>
      <c r="C2" s="184"/>
      <c r="D2" s="184"/>
      <c r="E2" s="184"/>
      <c r="F2" s="183" t="s">
        <v>72</v>
      </c>
      <c r="G2" s="184"/>
      <c r="H2" s="184"/>
      <c r="I2" s="185"/>
    </row>
    <row r="3" spans="1:9" x14ac:dyDescent="0.2">
      <c r="B3" s="7" t="s">
        <v>26</v>
      </c>
      <c r="C3" s="44" t="s">
        <v>27</v>
      </c>
      <c r="D3" s="44" t="s">
        <v>28</v>
      </c>
      <c r="E3" s="44" t="s">
        <v>29</v>
      </c>
      <c r="F3" s="7" t="s">
        <v>26</v>
      </c>
      <c r="G3" s="44" t="s">
        <v>27</v>
      </c>
      <c r="H3" s="44" t="s">
        <v>28</v>
      </c>
      <c r="I3" s="6" t="s">
        <v>29</v>
      </c>
    </row>
    <row r="4" spans="1:9" x14ac:dyDescent="0.2">
      <c r="A4" s="45" t="s">
        <v>51</v>
      </c>
      <c r="B4" s="7"/>
      <c r="C4" s="44"/>
      <c r="D4" s="44"/>
      <c r="E4" s="44"/>
      <c r="F4" s="7"/>
      <c r="G4" s="44"/>
      <c r="H4" s="44"/>
      <c r="I4" s="6"/>
    </row>
    <row r="5" spans="1:9" x14ac:dyDescent="0.2">
      <c r="A5" s="1" t="s">
        <v>64</v>
      </c>
      <c r="B5" s="57"/>
      <c r="C5" s="58"/>
      <c r="D5" s="58"/>
      <c r="E5" s="58"/>
      <c r="F5" s="57"/>
      <c r="G5" s="58"/>
      <c r="H5" s="58"/>
      <c r="I5" s="59"/>
    </row>
    <row r="6" spans="1:9" x14ac:dyDescent="0.2">
      <c r="A6" s="38" t="str">
        <f>"+Birth cohort (finer)"</f>
        <v>+Birth cohort (finer)</v>
      </c>
      <c r="B6" s="9">
        <v>3.4107288999999999E-2</v>
      </c>
      <c r="C6" s="9">
        <v>-4.61677318E-2</v>
      </c>
      <c r="D6" s="9">
        <v>0.114382309</v>
      </c>
      <c r="E6" s="9">
        <v>0.40492151999999998</v>
      </c>
      <c r="F6" s="9">
        <v>-4.3153347000000002E-2</v>
      </c>
      <c r="G6" s="9">
        <v>-0.1200092255</v>
      </c>
      <c r="H6" s="9">
        <v>3.3702532E-2</v>
      </c>
      <c r="I6" s="9">
        <v>0.27106696000000002</v>
      </c>
    </row>
    <row r="7" spans="1:9" x14ac:dyDescent="0.2">
      <c r="A7" s="38" t="str">
        <f>"+Birth cohort (finer)+BMI18"</f>
        <v>+Birth cohort (finer)+BMI18</v>
      </c>
      <c r="B7" s="9">
        <v>3.2466989000000002E-2</v>
      </c>
      <c r="C7" s="9">
        <v>-4.7478691000000003E-2</v>
      </c>
      <c r="D7" s="9">
        <v>0.11241266799999999</v>
      </c>
      <c r="E7" s="9">
        <v>0.42598498000000001</v>
      </c>
      <c r="F7" s="9">
        <v>-4.6893548E-2</v>
      </c>
      <c r="G7" s="9">
        <v>-0.12332159669999999</v>
      </c>
      <c r="H7" s="9">
        <v>2.9534501000000001E-2</v>
      </c>
      <c r="I7" s="9">
        <v>0.22909716999999999</v>
      </c>
    </row>
    <row r="8" spans="1:9" x14ac:dyDescent="0.2">
      <c r="A8" s="38" t="str">
        <f>"+Birth cohort (finer)+BMI18+height"</f>
        <v>+Birth cohort (finer)+BMI18+height</v>
      </c>
      <c r="B8" s="9">
        <v>2.6439843000000001E-2</v>
      </c>
      <c r="C8" s="9">
        <v>-5.35530252E-2</v>
      </c>
      <c r="D8" s="9">
        <v>0.106432711</v>
      </c>
      <c r="E8" s="9">
        <v>0.51703611999999999</v>
      </c>
      <c r="F8" s="9">
        <v>-5.241196E-2</v>
      </c>
      <c r="G8" s="9">
        <v>-0.12881722549999999</v>
      </c>
      <c r="H8" s="9">
        <v>2.3993304999999999E-2</v>
      </c>
      <c r="I8" s="9">
        <v>0.17875457</v>
      </c>
    </row>
    <row r="9" spans="1:9" x14ac:dyDescent="0.2">
      <c r="A9" s="1" t="s">
        <v>30</v>
      </c>
      <c r="B9" s="9"/>
      <c r="C9" s="9"/>
      <c r="D9" s="9"/>
      <c r="E9" s="9"/>
      <c r="F9" s="9"/>
      <c r="G9" s="9"/>
      <c r="H9" s="9"/>
      <c r="I9" s="9"/>
    </row>
    <row r="10" spans="1:9" x14ac:dyDescent="0.2">
      <c r="A10" s="38" t="str">
        <f>"+Birth cohort (finer)"</f>
        <v>+Birth cohort (finer)</v>
      </c>
      <c r="B10" s="9">
        <v>4.4617959999999996E-3</v>
      </c>
      <c r="C10" s="9">
        <v>9.5275899999999996E-4</v>
      </c>
      <c r="D10" s="9">
        <v>7.9708339999999996E-3</v>
      </c>
      <c r="E10" s="9">
        <v>1.270726E-2</v>
      </c>
      <c r="F10" s="9">
        <v>3.7027359999999999E-3</v>
      </c>
      <c r="G10" s="55">
        <v>2.5413410000000002E-4</v>
      </c>
      <c r="H10" s="9">
        <v>7.1513380000000001E-3</v>
      </c>
      <c r="I10" s="9">
        <v>3.5348270000000001E-2</v>
      </c>
    </row>
    <row r="11" spans="1:9" x14ac:dyDescent="0.2">
      <c r="A11" s="38" t="str">
        <f>"+Birth cohort (finer) +AAM+Parity+AFB a"</f>
        <v>+Birth cohort (finer) +AAM+Parity+AFB a</v>
      </c>
      <c r="B11" s="9">
        <v>3.8888619999999999E-3</v>
      </c>
      <c r="C11" s="55">
        <v>3.9699160000000001E-4</v>
      </c>
      <c r="D11" s="9">
        <v>7.3807330000000004E-3</v>
      </c>
      <c r="E11" s="9">
        <v>2.9057510000000002E-2</v>
      </c>
      <c r="F11" s="9">
        <v>3.3203E-3</v>
      </c>
      <c r="G11" s="55">
        <v>-1.090613E-4</v>
      </c>
      <c r="H11" s="9">
        <v>6.7496609999999997E-3</v>
      </c>
      <c r="I11" s="9">
        <v>5.7741969999999997E-2</v>
      </c>
    </row>
    <row r="12" spans="1:9" x14ac:dyDescent="0.2">
      <c r="A12" s="38" t="str">
        <f>"+Birth cohort (finer) +BMI18+AAM+Parity+AFB a"</f>
        <v>+Birth cohort (finer) +BMI18+AAM+Parity+AFB a</v>
      </c>
      <c r="B12" s="9">
        <v>3.4094149999999998E-3</v>
      </c>
      <c r="C12" s="55">
        <v>-1.075242E-4</v>
      </c>
      <c r="D12" s="9">
        <v>6.926354E-3</v>
      </c>
      <c r="E12" s="9">
        <v>5.7425089999999998E-2</v>
      </c>
      <c r="F12" s="9">
        <v>2.8955999999999999E-3</v>
      </c>
      <c r="G12" s="9">
        <v>-5.4924849999999996E-4</v>
      </c>
      <c r="H12" s="9">
        <v>6.3404480000000003E-3</v>
      </c>
      <c r="I12" s="9">
        <v>9.9445909999999998E-2</v>
      </c>
    </row>
    <row r="13" spans="1:9" x14ac:dyDescent="0.2">
      <c r="A13" s="1" t="s">
        <v>31</v>
      </c>
      <c r="B13" s="9"/>
      <c r="C13" s="9"/>
      <c r="D13" s="9"/>
      <c r="E13" s="9"/>
      <c r="F13" s="9"/>
      <c r="G13" s="9"/>
      <c r="H13" s="9"/>
      <c r="I13" s="9"/>
    </row>
    <row r="14" spans="1:9" x14ac:dyDescent="0.2">
      <c r="A14" s="38" t="str">
        <f>"+Birth cohort (finer)"</f>
        <v>+Birth cohort (finer)</v>
      </c>
      <c r="B14" s="9">
        <v>-0.104965714</v>
      </c>
      <c r="C14" s="9">
        <v>-0.38237624660000002</v>
      </c>
      <c r="D14" s="9">
        <v>0.172444819</v>
      </c>
      <c r="E14" s="9">
        <v>0.45826273000000001</v>
      </c>
      <c r="F14" s="9">
        <v>4.4384834999999997E-2</v>
      </c>
      <c r="G14" s="9">
        <v>-0.23464081710000001</v>
      </c>
      <c r="H14" s="9">
        <v>0.32341048700000002</v>
      </c>
      <c r="I14" s="9">
        <v>0.75517610999999996</v>
      </c>
    </row>
    <row r="15" spans="1:9" x14ac:dyDescent="0.2">
      <c r="A15" s="38" t="str">
        <f>"+Birth cohort (finer)+AAM+height+Parity+AFB a"</f>
        <v>+Birth cohort (finer)+AAM+height+Parity+AFB a</v>
      </c>
      <c r="B15" s="9">
        <v>-8.0645749999999992E-3</v>
      </c>
      <c r="C15" s="9">
        <v>-0.2788069701</v>
      </c>
      <c r="D15" s="9">
        <v>0.26267782000000001</v>
      </c>
      <c r="E15" s="9">
        <v>0.95343721999999997</v>
      </c>
      <c r="F15" s="9">
        <v>0.118470989</v>
      </c>
      <c r="G15" s="9">
        <v>-0.15363721180000001</v>
      </c>
      <c r="H15" s="9">
        <v>0.39057919000000002</v>
      </c>
      <c r="I15" s="9">
        <v>0.39341340000000002</v>
      </c>
    </row>
    <row r="16" spans="1:9" x14ac:dyDescent="0.2">
      <c r="A16" s="1" t="s">
        <v>19</v>
      </c>
      <c r="B16" s="9"/>
      <c r="C16" s="9"/>
      <c r="D16" s="9"/>
      <c r="E16" s="9"/>
      <c r="F16" s="9"/>
      <c r="G16" s="9"/>
      <c r="H16" s="9"/>
      <c r="I16" s="9"/>
    </row>
    <row r="17" spans="1:9" x14ac:dyDescent="0.2">
      <c r="A17" s="38" t="str">
        <f>"+Birth cohort (finer)"</f>
        <v>+Birth cohort (finer)</v>
      </c>
      <c r="B17" s="9">
        <v>-5.7781780999999997E-2</v>
      </c>
      <c r="C17" s="9">
        <v>-0.2336134429</v>
      </c>
      <c r="D17" s="9">
        <v>0.11804988</v>
      </c>
      <c r="E17" s="9">
        <v>0.51945770000000002</v>
      </c>
      <c r="F17" s="9">
        <v>-4.0692728999999997E-2</v>
      </c>
      <c r="G17" s="9">
        <v>-0.20898457470000001</v>
      </c>
      <c r="H17" s="9">
        <v>0.12759911700000001</v>
      </c>
      <c r="I17" s="9">
        <v>0.63550717999999995</v>
      </c>
    </row>
    <row r="18" spans="1:9" x14ac:dyDescent="0.2">
      <c r="A18" s="38" t="str">
        <f>"+Birth cohort (finer)+AAM+height"</f>
        <v>+Birth cohort (finer)+AAM+height</v>
      </c>
      <c r="B18" s="9">
        <v>-2.1927268E-2</v>
      </c>
      <c r="C18" s="9">
        <v>-0.19364286750000001</v>
      </c>
      <c r="D18" s="9">
        <v>0.149788332</v>
      </c>
      <c r="E18" s="9">
        <v>0.80233966000000001</v>
      </c>
      <c r="F18" s="9">
        <v>-3.9565425000000001E-2</v>
      </c>
      <c r="G18" s="9">
        <v>-0.2040589421</v>
      </c>
      <c r="H18" s="9">
        <v>0.124928091</v>
      </c>
      <c r="I18" s="9">
        <v>0.63728319</v>
      </c>
    </row>
    <row r="19" spans="1:9" x14ac:dyDescent="0.2">
      <c r="A19" s="51" t="s">
        <v>71</v>
      </c>
    </row>
    <row r="20" spans="1:9" ht="17" x14ac:dyDescent="0.2">
      <c r="A20" s="52" t="s">
        <v>76</v>
      </c>
    </row>
    <row r="21" spans="1:9" x14ac:dyDescent="0.2">
      <c r="A21" s="50"/>
    </row>
    <row r="34" spans="3:3" x14ac:dyDescent="0.2">
      <c r="C34" s="60"/>
    </row>
  </sheetData>
  <mergeCells count="2">
    <mergeCell ref="B2:E2"/>
    <mergeCell ref="F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STable 1</vt:lpstr>
      <vt:lpstr>STable 2</vt:lpstr>
      <vt:lpstr>STable 3</vt:lpstr>
      <vt:lpstr>STable 4</vt:lpstr>
      <vt:lpstr>STable 5</vt:lpstr>
      <vt:lpstr>STable 6</vt:lpstr>
      <vt:lpstr>STable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Nasim Mavaddat</dc:creator>
  <cp:lastModifiedBy>Author</cp:lastModifiedBy>
  <dcterms:created xsi:type="dcterms:W3CDTF">2024-05-25T08:28:13Z</dcterms:created>
  <dcterms:modified xsi:type="dcterms:W3CDTF">2025-04-28T21:05:05Z</dcterms:modified>
</cp:coreProperties>
</file>