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stigación\TEMAS\UCL Londres\NOTCH3 biallelic\Paper\Revision Ebiomedicine 2\Suppl Tables\"/>
    </mc:Choice>
  </mc:AlternateContent>
  <xr:revisionPtr revIDLastSave="0" documentId="13_ncr:1_{765C0446-06B2-41CB-8DE5-E2446EC07D21}" xr6:coauthVersionLast="36" xr6:coauthVersionMax="36" xr10:uidLastSave="{00000000-0000-0000-0000-000000000000}"/>
  <bookViews>
    <workbookView xWindow="156" yWindow="36" windowWidth="18864" windowHeight="9300" xr2:uid="{00000000-000D-0000-FFFF-FFFF00000000}"/>
  </bookViews>
  <sheets>
    <sheet name="LoF variants" sheetId="1" r:id="rId1"/>
    <sheet name="missense variants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B14" i="1" l="1"/>
  <c r="C4" i="2" l="1"/>
  <c r="C11" i="2"/>
  <c r="C10" i="2"/>
  <c r="C9" i="2"/>
  <c r="C8" i="2"/>
  <c r="C7" i="2"/>
  <c r="C6" i="2"/>
  <c r="C5" i="2"/>
  <c r="B11" i="2"/>
  <c r="B10" i="2"/>
  <c r="B8" i="2"/>
  <c r="B7" i="2"/>
  <c r="B6" i="2"/>
  <c r="B4" i="2"/>
  <c r="B4" i="1"/>
  <c r="B15" i="1"/>
  <c r="B13" i="1"/>
  <c r="B12" i="1"/>
  <c r="B11" i="1"/>
  <c r="B10" i="1"/>
  <c r="B9" i="1"/>
  <c r="B8" i="1"/>
  <c r="B7" i="1"/>
  <c r="B6" i="1"/>
  <c r="B5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<sst xmlns="http://schemas.openxmlformats.org/spreadsheetml/2006/main" count="30" uniqueCount="24">
  <si>
    <t>Intellectual disability</t>
  </si>
  <si>
    <t>Male (n=9)</t>
  </si>
  <si>
    <t>Age at onset (median)</t>
  </si>
  <si>
    <t>Female (n=17)</t>
  </si>
  <si>
    <t xml:space="preserve">Developmental delay </t>
  </si>
  <si>
    <t>Behavioral abnormalities</t>
  </si>
  <si>
    <t>Strabismus</t>
  </si>
  <si>
    <t>Dysmorphic features</t>
  </si>
  <si>
    <t>Microcephaly</t>
  </si>
  <si>
    <t>Seizures</t>
  </si>
  <si>
    <t>Headache</t>
  </si>
  <si>
    <t>Stroke</t>
  </si>
  <si>
    <t>Ataxia</t>
  </si>
  <si>
    <t>Spasticity</t>
  </si>
  <si>
    <t>Dysarthria</t>
  </si>
  <si>
    <t>Age at onset</t>
  </si>
  <si>
    <t>Cognitive impairment</t>
  </si>
  <si>
    <t>Seizures, age of onset</t>
  </si>
  <si>
    <t>Female (n=12)</t>
  </si>
  <si>
    <t>Male (n=12)</t>
  </si>
  <si>
    <t>44 yo</t>
  </si>
  <si>
    <t>39 yo</t>
  </si>
  <si>
    <t>Suppl. Table 7B. Patients with biallelic cysteine-involving variants in NOTCH3 EGFr</t>
  </si>
  <si>
    <t>Suppl. Table 7A. Patients with biallelic loss-of-function variants in NOTCH3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</si>
</sst>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G4" sqref="G4"/>
    </sheetView>
  </sheetViews>
  <sheetFormatPr baseColWidth="10" defaultRowHeight="14.4" x14ac:dyDescent="0.3"/>
  <cols>
    <col min="2" max="2" width="12.6640625" customWidth="1"/>
  </cols>
  <sheetData>
    <row r="1" spans="1:3" s="1" customFormat="1" ht="15" thickBot="1" x14ac:dyDescent="0.35">
      <c r="A1" s="1" t="s">
        <v>23</v>
      </c>
    </row>
    <row r="2" spans="1:3" ht="27" thickBot="1" x14ac:dyDescent="0.35">
      <c r="B2" s="3" t="s">
        <v>3</v>
      </c>
      <c r="C2" s="2" t="s">
        <v>1</v>
      </c>
    </row>
    <row r="3" spans="1:3" ht="27" thickBot="1" x14ac:dyDescent="0.35">
      <c r="A3" s="3" t="s">
        <v>2</v>
      </c>
      <c r="B3">
        <v>12</v>
      </c>
      <c r="C3" s="1">
        <v>24</v>
      </c>
    </row>
    <row r="4" spans="1:3" ht="33.450000000000003" customHeight="1" thickBot="1" x14ac:dyDescent="0.35">
      <c r="A4" s="3" t="s">
        <v>0</v>
      </c>
      <c r="B4" s="4">
        <f>14/17*100</f>
        <v>82.35294117647058</v>
      </c>
      <c r="C4" s="4">
        <f>7/9*100</f>
        <v>77.777777777777786</v>
      </c>
    </row>
    <row r="5" spans="1:3" ht="27" thickBot="1" x14ac:dyDescent="0.35">
      <c r="A5" s="3" t="s">
        <v>4</v>
      </c>
      <c r="B5" s="4">
        <f>16/17*100</f>
        <v>94.117647058823522</v>
      </c>
      <c r="C5" s="4">
        <f>8/9*100</f>
        <v>88.888888888888886</v>
      </c>
    </row>
    <row r="6" spans="1:3" ht="40.200000000000003" thickBot="1" x14ac:dyDescent="0.35">
      <c r="A6" s="3" t="s">
        <v>5</v>
      </c>
      <c r="B6" s="4">
        <f>8/17*100</f>
        <v>47.058823529411761</v>
      </c>
      <c r="C6" s="4">
        <f>1/9*100</f>
        <v>11.111111111111111</v>
      </c>
    </row>
    <row r="7" spans="1:3" ht="15" thickBot="1" x14ac:dyDescent="0.35">
      <c r="A7" s="3" t="s">
        <v>6</v>
      </c>
      <c r="B7" s="4">
        <f>5/10*100</f>
        <v>50</v>
      </c>
      <c r="C7" s="4">
        <f>4/8*100</f>
        <v>50</v>
      </c>
    </row>
    <row r="8" spans="1:3" ht="27" thickBot="1" x14ac:dyDescent="0.35">
      <c r="A8" s="3" t="s">
        <v>7</v>
      </c>
      <c r="B8" s="4">
        <f>3/10*100</f>
        <v>30</v>
      </c>
      <c r="C8" s="4">
        <f>5/8*100</f>
        <v>62.5</v>
      </c>
    </row>
    <row r="9" spans="1:3" s="1" customFormat="1" ht="27" thickBot="1" x14ac:dyDescent="0.35">
      <c r="A9" s="3" t="s">
        <v>8</v>
      </c>
      <c r="B9" s="4">
        <f>4/13*100</f>
        <v>30.76923076923077</v>
      </c>
      <c r="C9" s="4">
        <f>2/6*100</f>
        <v>33.333333333333329</v>
      </c>
    </row>
    <row r="10" spans="1:3" ht="15" thickBot="1" x14ac:dyDescent="0.35">
      <c r="A10" s="3" t="s">
        <v>9</v>
      </c>
      <c r="B10" s="4">
        <f>5/16*100</f>
        <v>31.25</v>
      </c>
      <c r="C10" s="4">
        <f>5/9*100</f>
        <v>55.555555555555557</v>
      </c>
    </row>
    <row r="11" spans="1:3" ht="15" thickBot="1" x14ac:dyDescent="0.35">
      <c r="A11" s="3" t="s">
        <v>10</v>
      </c>
      <c r="B11" s="4">
        <f>6/15*100</f>
        <v>40</v>
      </c>
      <c r="C11" s="4">
        <f>2/8*100</f>
        <v>25</v>
      </c>
    </row>
    <row r="12" spans="1:3" ht="15" thickBot="1" x14ac:dyDescent="0.35">
      <c r="A12" s="3" t="s">
        <v>11</v>
      </c>
      <c r="B12" s="4">
        <f>7/16*100</f>
        <v>43.75</v>
      </c>
      <c r="C12" s="4">
        <f>5/9*100</f>
        <v>55.555555555555557</v>
      </c>
    </row>
    <row r="13" spans="1:3" ht="15" thickBot="1" x14ac:dyDescent="0.35">
      <c r="A13" s="3" t="s">
        <v>12</v>
      </c>
      <c r="B13" s="4">
        <f>7/14*100</f>
        <v>50</v>
      </c>
      <c r="C13" s="4">
        <f>3/7*100</f>
        <v>42.857142857142854</v>
      </c>
    </row>
    <row r="14" spans="1:3" ht="15" thickBot="1" x14ac:dyDescent="0.35">
      <c r="A14" s="3" t="s">
        <v>13</v>
      </c>
      <c r="B14" s="4">
        <f>13/16*100</f>
        <v>81.25</v>
      </c>
      <c r="C14" s="4">
        <f>6/9*100</f>
        <v>66.666666666666657</v>
      </c>
    </row>
    <row r="15" spans="1:3" x14ac:dyDescent="0.3">
      <c r="A15" s="3" t="s">
        <v>14</v>
      </c>
      <c r="B15" s="4">
        <f>4/11*100</f>
        <v>36.363636363636367</v>
      </c>
      <c r="C15" s="4">
        <f>3/7*100</f>
        <v>42.857142857142854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baseColWidth="10" defaultRowHeight="14.4" x14ac:dyDescent="0.3"/>
  <sheetData>
    <row r="1" spans="1:3" s="1" customFormat="1" ht="15" thickBot="1" x14ac:dyDescent="0.35">
      <c r="A1" s="1" t="s">
        <v>22</v>
      </c>
    </row>
    <row r="2" spans="1:3" ht="27" thickBot="1" x14ac:dyDescent="0.35">
      <c r="B2" s="3" t="s">
        <v>18</v>
      </c>
      <c r="C2" s="3" t="s">
        <v>19</v>
      </c>
    </row>
    <row r="3" spans="1:3" ht="15" thickBot="1" x14ac:dyDescent="0.35">
      <c r="A3" s="3" t="s">
        <v>15</v>
      </c>
      <c r="B3" s="5" t="s">
        <v>21</v>
      </c>
      <c r="C3" s="5" t="s">
        <v>20</v>
      </c>
    </row>
    <row r="4" spans="1:3" ht="27" thickBot="1" x14ac:dyDescent="0.35">
      <c r="A4" s="3" t="s">
        <v>16</v>
      </c>
      <c r="B4" s="4">
        <f>5/11*100</f>
        <v>45.454545454545453</v>
      </c>
      <c r="C4" s="5">
        <f>6/12*100</f>
        <v>50</v>
      </c>
    </row>
    <row r="5" spans="1:3" ht="40.200000000000003" thickBot="1" x14ac:dyDescent="0.35">
      <c r="A5" s="3" t="s">
        <v>5</v>
      </c>
      <c r="B5" s="4">
        <v>0</v>
      </c>
      <c r="C5" s="4">
        <f>3/11*100</f>
        <v>27.27272727272727</v>
      </c>
    </row>
    <row r="6" spans="1:3" ht="27" thickBot="1" x14ac:dyDescent="0.35">
      <c r="A6" s="3" t="s">
        <v>17</v>
      </c>
      <c r="B6" s="4">
        <f>2/11*100</f>
        <v>18.181818181818183</v>
      </c>
      <c r="C6" s="4">
        <f>5/11*100</f>
        <v>45.454545454545453</v>
      </c>
    </row>
    <row r="7" spans="1:3" ht="15" thickBot="1" x14ac:dyDescent="0.35">
      <c r="A7" s="3" t="s">
        <v>10</v>
      </c>
      <c r="B7" s="4">
        <f>7/11*100</f>
        <v>63.636363636363633</v>
      </c>
      <c r="C7" s="4">
        <f>5/11*100</f>
        <v>45.454545454545453</v>
      </c>
    </row>
    <row r="8" spans="1:3" ht="15" thickBot="1" x14ac:dyDescent="0.35">
      <c r="A8" s="3" t="s">
        <v>11</v>
      </c>
      <c r="B8" s="4">
        <f>6/12*100</f>
        <v>50</v>
      </c>
      <c r="C8" s="4">
        <f>6/12*100</f>
        <v>50</v>
      </c>
    </row>
    <row r="9" spans="1:3" ht="15" thickBot="1" x14ac:dyDescent="0.35">
      <c r="A9" s="3" t="s">
        <v>12</v>
      </c>
      <c r="B9" s="4">
        <v>0</v>
      </c>
      <c r="C9" s="4">
        <f>4/12*100</f>
        <v>33.333333333333329</v>
      </c>
    </row>
    <row r="10" spans="1:3" ht="15" thickBot="1" x14ac:dyDescent="0.35">
      <c r="A10" s="3" t="s">
        <v>13</v>
      </c>
      <c r="B10" s="4">
        <f>2/10</f>
        <v>0.2</v>
      </c>
      <c r="C10" s="4">
        <f>2/11*100</f>
        <v>18.181818181818183</v>
      </c>
    </row>
    <row r="11" spans="1:3" x14ac:dyDescent="0.3">
      <c r="A11" s="3" t="s">
        <v>14</v>
      </c>
      <c r="B11" s="4">
        <f>3/9*100</f>
        <v>33.333333333333329</v>
      </c>
      <c r="C11" s="4">
        <f>4/9*100</f>
        <v>44.444444444444443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LoF variants</vt:lpstr>
      <vt:lpstr>missense variants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Iruzubieta Agudo</dc:creator>
  <cp:lastModifiedBy>Pablo Iruzubieta</cp:lastModifiedBy>
  <dcterms:created xsi:type="dcterms:W3CDTF">2024-04-20T17:46:42Z</dcterms:created>
  <dcterms:modified xsi:type="dcterms:W3CDTF">2024-06-16T11:42:09Z</dcterms:modified>
</cp:coreProperties>
</file>