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ojecten\V102513_Gentox_IWGT\3. Producten\3.1 Publicaties\Manuscript\Semifinal\"/>
    </mc:Choice>
  </mc:AlternateContent>
  <xr:revisionPtr revIDLastSave="0" documentId="13_ncr:1_{269EE267-527E-42BC-A933-B8CFB272ACA6}" xr6:coauthVersionLast="47" xr6:coauthVersionMax="47" xr10:uidLastSave="{00000000-0000-0000-0000-000000000000}"/>
  <bookViews>
    <workbookView xWindow="-120" yWindow="-120" windowWidth="24240" windowHeight="13140" tabRatio="811" xr2:uid="{00000000-000D-0000-FFFF-FFFF00000000}"/>
  </bookViews>
  <sheets>
    <sheet name="Table S2 Example calculations" sheetId="9" r:id="rId1"/>
    <sheet name="Table S4 Ames" sheetId="2" r:id="rId2"/>
    <sheet name="Table S5 MCGM" sheetId="3" r:id="rId3"/>
    <sheet name="Table S6 in vitro clast" sheetId="4" r:id="rId4"/>
    <sheet name="Table S7 Ames + MCGM" sheetId="5" r:id="rId5"/>
    <sheet name="Table S8" sheetId="6" r:id="rId6"/>
    <sheet name="Table S9 Equivocals incl." sheetId="7" r:id="rId7"/>
    <sheet name="Table S10 Without comet" sheetId="8" r:id="rId8"/>
    <sheet name="Table S11 20% Noise" sheetId="10" r:id="rId9"/>
    <sheet name="Table S12 Role prior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11" l="1"/>
  <c r="Q47" i="11"/>
  <c r="Q48" i="11"/>
  <c r="Q49" i="11"/>
  <c r="Q50" i="11"/>
  <c r="Q51" i="11"/>
  <c r="Q52" i="11"/>
  <c r="P46" i="11"/>
  <c r="P47" i="11"/>
  <c r="P48" i="11"/>
  <c r="P49" i="11"/>
  <c r="P50" i="11"/>
  <c r="P51" i="11"/>
  <c r="P52" i="11"/>
  <c r="Q45" i="11"/>
  <c r="P45" i="11"/>
  <c r="M52" i="11"/>
  <c r="O52" i="11" s="1"/>
  <c r="K52" i="11"/>
  <c r="J52" i="11"/>
  <c r="L52" i="11" s="1"/>
  <c r="N52" i="11" s="1"/>
  <c r="K51" i="11"/>
  <c r="M51" i="11" s="1"/>
  <c r="O51" i="11" s="1"/>
  <c r="O50" i="11"/>
  <c r="M50" i="11"/>
  <c r="L50" i="11"/>
  <c r="N50" i="11" s="1"/>
  <c r="K50" i="11"/>
  <c r="J50" i="11"/>
  <c r="M49" i="11"/>
  <c r="O49" i="11" s="1"/>
  <c r="K49" i="11"/>
  <c r="J49" i="11"/>
  <c r="L49" i="11" s="1"/>
  <c r="N49" i="11" s="1"/>
  <c r="K48" i="11"/>
  <c r="M48" i="11" s="1"/>
  <c r="O48" i="11" s="1"/>
  <c r="O47" i="11"/>
  <c r="M47" i="11"/>
  <c r="L47" i="11"/>
  <c r="N47" i="11" s="1"/>
  <c r="K47" i="11"/>
  <c r="J47" i="11"/>
  <c r="M46" i="11"/>
  <c r="O46" i="11" s="1"/>
  <c r="K46" i="11"/>
  <c r="J46" i="11"/>
  <c r="L46" i="11" s="1"/>
  <c r="N46" i="11" s="1"/>
  <c r="K45" i="11"/>
  <c r="M45" i="11" s="1"/>
  <c r="I38" i="11"/>
  <c r="Q26" i="11"/>
  <c r="Q28" i="11"/>
  <c r="Q31" i="11"/>
  <c r="P26" i="11"/>
  <c r="P29" i="11"/>
  <c r="P32" i="11"/>
  <c r="K32" i="11"/>
  <c r="M32" i="11" s="1"/>
  <c r="O32" i="11" s="1"/>
  <c r="M31" i="11"/>
  <c r="O31" i="11" s="1"/>
  <c r="K31" i="11"/>
  <c r="J31" i="11"/>
  <c r="L31" i="11" s="1"/>
  <c r="N31" i="11" s="1"/>
  <c r="O30" i="11"/>
  <c r="M30" i="11"/>
  <c r="L30" i="11"/>
  <c r="N30" i="11" s="1"/>
  <c r="K30" i="11"/>
  <c r="J30" i="11"/>
  <c r="K29" i="11"/>
  <c r="M29" i="11" s="1"/>
  <c r="O29" i="11" s="1"/>
  <c r="M28" i="11"/>
  <c r="O28" i="11" s="1"/>
  <c r="K28" i="11"/>
  <c r="J28" i="11"/>
  <c r="L28" i="11" s="1"/>
  <c r="N28" i="11" s="1"/>
  <c r="O27" i="11"/>
  <c r="M27" i="11"/>
  <c r="L27" i="11"/>
  <c r="N27" i="11" s="1"/>
  <c r="K27" i="11"/>
  <c r="J27" i="11"/>
  <c r="K26" i="11"/>
  <c r="M26" i="11" s="1"/>
  <c r="O26" i="11" s="1"/>
  <c r="M25" i="11"/>
  <c r="M33" i="11" s="1"/>
  <c r="K25" i="11"/>
  <c r="J25" i="11"/>
  <c r="L25" i="11" s="1"/>
  <c r="P6" i="11"/>
  <c r="Q6" i="11"/>
  <c r="P7" i="11"/>
  <c r="Q7" i="11"/>
  <c r="P8" i="11"/>
  <c r="Q8" i="11"/>
  <c r="P9" i="11"/>
  <c r="Q9" i="11"/>
  <c r="P10" i="11"/>
  <c r="Q10" i="11"/>
  <c r="P11" i="11"/>
  <c r="Q11" i="11"/>
  <c r="P12" i="11"/>
  <c r="Q12" i="11"/>
  <c r="Q5" i="11"/>
  <c r="R52" i="11" l="1"/>
  <c r="S52" i="11" s="1"/>
  <c r="R47" i="11"/>
  <c r="S47" i="11" s="1"/>
  <c r="R50" i="11"/>
  <c r="S50" i="11" s="1"/>
  <c r="M53" i="11"/>
  <c r="O45" i="11"/>
  <c r="R46" i="11"/>
  <c r="S46" i="11" s="1"/>
  <c r="R51" i="11"/>
  <c r="S51" i="11" s="1"/>
  <c r="R49" i="11"/>
  <c r="S49" i="11" s="1"/>
  <c r="J45" i="11"/>
  <c r="L45" i="11" s="1"/>
  <c r="J48" i="11"/>
  <c r="L48" i="11" s="1"/>
  <c r="N48" i="11" s="1"/>
  <c r="J51" i="11"/>
  <c r="L51" i="11" s="1"/>
  <c r="N51" i="11" s="1"/>
  <c r="P31" i="11"/>
  <c r="P28" i="11"/>
  <c r="Q25" i="11"/>
  <c r="Q30" i="11"/>
  <c r="Q27" i="11"/>
  <c r="R27" i="11" s="1"/>
  <c r="S27" i="11" s="1"/>
  <c r="P25" i="11"/>
  <c r="P30" i="11"/>
  <c r="P27" i="11"/>
  <c r="Q32" i="11"/>
  <c r="Q29" i="11"/>
  <c r="N25" i="11"/>
  <c r="O25" i="11"/>
  <c r="J26" i="11"/>
  <c r="L26" i="11" s="1"/>
  <c r="N26" i="11" s="1"/>
  <c r="J29" i="11"/>
  <c r="L29" i="11" s="1"/>
  <c r="N29" i="11" s="1"/>
  <c r="J32" i="11"/>
  <c r="L32" i="11" s="1"/>
  <c r="N32" i="11" s="1"/>
  <c r="O53" i="11" l="1"/>
  <c r="N45" i="11"/>
  <c r="L53" i="11"/>
  <c r="R48" i="11"/>
  <c r="S48" i="11" s="1"/>
  <c r="R30" i="11"/>
  <c r="S30" i="11" s="1"/>
  <c r="R26" i="11"/>
  <c r="S26" i="11" s="1"/>
  <c r="R32" i="11"/>
  <c r="S32" i="11" s="1"/>
  <c r="N33" i="11"/>
  <c r="O33" i="11"/>
  <c r="R25" i="11"/>
  <c r="S25" i="11" s="1"/>
  <c r="R28" i="11"/>
  <c r="S28" i="11" s="1"/>
  <c r="R29" i="11"/>
  <c r="S29" i="11" s="1"/>
  <c r="R31" i="11"/>
  <c r="S31" i="11" s="1"/>
  <c r="L33" i="11"/>
  <c r="N53" i="11" l="1"/>
  <c r="R45" i="11"/>
  <c r="S45" i="11" s="1"/>
  <c r="P5" i="11"/>
  <c r="K12" i="11"/>
  <c r="M12" i="11" s="1"/>
  <c r="K11" i="11"/>
  <c r="M11" i="11" s="1"/>
  <c r="K10" i="11"/>
  <c r="M10" i="11" s="1"/>
  <c r="K9" i="11"/>
  <c r="J9" i="11" s="1"/>
  <c r="L9" i="11" s="1"/>
  <c r="K8" i="11"/>
  <c r="M8" i="11" s="1"/>
  <c r="K7" i="11"/>
  <c r="M7" i="11" s="1"/>
  <c r="K6" i="11"/>
  <c r="M6" i="11" s="1"/>
  <c r="K5" i="11"/>
  <c r="M5" i="11" s="1"/>
  <c r="J5" i="9"/>
  <c r="J6" i="9"/>
  <c r="J7" i="9"/>
  <c r="J8" i="9"/>
  <c r="J9" i="9"/>
  <c r="J10" i="9"/>
  <c r="J11" i="9"/>
  <c r="J4" i="9"/>
  <c r="L4" i="9" s="1"/>
  <c r="K5" i="9"/>
  <c r="K6" i="9"/>
  <c r="K7" i="9"/>
  <c r="K8" i="9"/>
  <c r="K9" i="9"/>
  <c r="K10" i="9"/>
  <c r="K11" i="9"/>
  <c r="K4" i="9"/>
  <c r="M5" i="9"/>
  <c r="M6" i="9"/>
  <c r="M7" i="9"/>
  <c r="M8" i="9"/>
  <c r="M9" i="9"/>
  <c r="M10" i="9"/>
  <c r="M11" i="9"/>
  <c r="M4" i="9"/>
  <c r="M12" i="9" s="1"/>
  <c r="L5" i="9"/>
  <c r="L6" i="9"/>
  <c r="L7" i="9"/>
  <c r="L8" i="9"/>
  <c r="L9" i="9"/>
  <c r="L10" i="9"/>
  <c r="L11" i="9"/>
  <c r="J12" i="11" l="1"/>
  <c r="L12" i="11" s="1"/>
  <c r="J6" i="11"/>
  <c r="L6" i="11" s="1"/>
  <c r="J7" i="11"/>
  <c r="L7" i="11" s="1"/>
  <c r="M9" i="11"/>
  <c r="M13" i="11" s="1"/>
  <c r="J10" i="11"/>
  <c r="L10" i="11" s="1"/>
  <c r="J5" i="11"/>
  <c r="L5" i="11" s="1"/>
  <c r="J8" i="11"/>
  <c r="L8" i="11" s="1"/>
  <c r="J11" i="11"/>
  <c r="L11" i="11" s="1"/>
  <c r="L12" i="9"/>
  <c r="N8" i="9" s="1"/>
  <c r="O10" i="9"/>
  <c r="O8" i="9"/>
  <c r="O6" i="9"/>
  <c r="O11" i="9"/>
  <c r="O9" i="9"/>
  <c r="O7" i="9"/>
  <c r="O5" i="9"/>
  <c r="N6" i="9"/>
  <c r="N10" i="9"/>
  <c r="N11" i="9"/>
  <c r="N7" i="9"/>
  <c r="O4" i="9"/>
  <c r="O12" i="11" l="1"/>
  <c r="O6" i="11"/>
  <c r="O11" i="11"/>
  <c r="O8" i="11"/>
  <c r="O10" i="11"/>
  <c r="O7" i="11"/>
  <c r="L13" i="11"/>
  <c r="O5" i="11"/>
  <c r="O9" i="11"/>
  <c r="N5" i="9"/>
  <c r="Q5" i="9" s="1"/>
  <c r="N9" i="9"/>
  <c r="N4" i="9"/>
  <c r="Q4" i="9" s="1"/>
  <c r="P4" i="9"/>
  <c r="Q7" i="9"/>
  <c r="P7" i="9"/>
  <c r="Q11" i="9"/>
  <c r="P11" i="9"/>
  <c r="P8" i="9"/>
  <c r="Q8" i="9"/>
  <c r="P5" i="9"/>
  <c r="P9" i="9"/>
  <c r="Q9" i="9"/>
  <c r="P6" i="9"/>
  <c r="Q6" i="9"/>
  <c r="Q10" i="9"/>
  <c r="P10" i="9"/>
  <c r="O12" i="9"/>
  <c r="N12" i="9"/>
  <c r="N6" i="11" l="1"/>
  <c r="N7" i="11"/>
  <c r="N10" i="11"/>
  <c r="N9" i="11"/>
  <c r="N12" i="11"/>
  <c r="O13" i="11"/>
  <c r="R9" i="11"/>
  <c r="S9" i="11" s="1"/>
  <c r="N8" i="11"/>
  <c r="N5" i="11"/>
  <c r="N11" i="11"/>
  <c r="R6" i="9"/>
  <c r="S6" i="9" s="1"/>
  <c r="R9" i="9"/>
  <c r="S9" i="9" s="1"/>
  <c r="R8" i="9"/>
  <c r="S8" i="9" s="1"/>
  <c r="R10" i="9"/>
  <c r="S10" i="9" s="1"/>
  <c r="R5" i="9"/>
  <c r="S5" i="9" s="1"/>
  <c r="R11" i="9"/>
  <c r="S11" i="9" s="1"/>
  <c r="R7" i="9"/>
  <c r="S7" i="9" s="1"/>
  <c r="R4" i="9"/>
  <c r="S4" i="9" s="1"/>
  <c r="R10" i="11" l="1"/>
  <c r="S10" i="11" s="1"/>
  <c r="R7" i="11"/>
  <c r="S7" i="11" s="1"/>
  <c r="R12" i="11"/>
  <c r="S12" i="11" s="1"/>
  <c r="N13" i="11"/>
  <c r="R8" i="11"/>
  <c r="S8" i="11" s="1"/>
  <c r="R6" i="11"/>
  <c r="S6" i="11" s="1"/>
  <c r="R5" i="11" l="1"/>
  <c r="S5" i="11" s="1"/>
  <c r="R11" i="11"/>
  <c r="S11" i="11" s="1"/>
</calcChain>
</file>

<file path=xl/sharedStrings.xml><?xml version="1.0" encoding="utf-8"?>
<sst xmlns="http://schemas.openxmlformats.org/spreadsheetml/2006/main" count="1069" uniqueCount="87">
  <si>
    <t>Ames</t>
  </si>
  <si>
    <t>vit_mu</t>
  </si>
  <si>
    <t>vit_cl</t>
  </si>
  <si>
    <t>AICc</t>
  </si>
  <si>
    <t>Pr(&gt;|z|)</t>
  </si>
  <si>
    <t>prior ratio</t>
  </si>
  <si>
    <t>z value</t>
  </si>
  <si>
    <t>n parameters</t>
  </si>
  <si>
    <t>Std. Error</t>
  </si>
  <si>
    <t>n records</t>
  </si>
  <si>
    <t>Estimate</t>
  </si>
  <si>
    <t>sums</t>
  </si>
  <si>
    <t>P</t>
  </si>
  <si>
    <t>row2</t>
  </si>
  <si>
    <t>N</t>
  </si>
  <si>
    <t>row1</t>
  </si>
  <si>
    <t>WoE.UL</t>
  </si>
  <si>
    <t>WoE.LL</t>
  </si>
  <si>
    <t>WoE</t>
  </si>
  <si>
    <t>postprPos</t>
  </si>
  <si>
    <t>postprNeg</t>
  </si>
  <si>
    <t>testprPos</t>
  </si>
  <si>
    <t>testprNeg</t>
  </si>
  <si>
    <t>modelPos</t>
  </si>
  <si>
    <t>modelNeg</t>
  </si>
  <si>
    <t>binprPos</t>
  </si>
  <si>
    <t>binprNeg</t>
  </si>
  <si>
    <t>dataSum</t>
  </si>
  <si>
    <t>dataPos</t>
  </si>
  <si>
    <t>dataNeg</t>
  </si>
  <si>
    <t>abbrev</t>
  </si>
  <si>
    <t>Intercept</t>
  </si>
  <si>
    <t>Ames for predicting mutagenicity</t>
  </si>
  <si>
    <t>Ames for predicting overall genotoxicity</t>
  </si>
  <si>
    <t>Mammalian in vitro mutagenicity for predicting mutagenicity</t>
  </si>
  <si>
    <t>Mammalian in vitro mutagenicity for predicting overall genotoxicity</t>
  </si>
  <si>
    <t>Mammalian in vitro clastogenicity for predicting clastogenicity</t>
  </si>
  <si>
    <t>Mammalian in vitro clastogenicity for predicting overall genotoxicity</t>
  </si>
  <si>
    <t>PP</t>
  </si>
  <si>
    <t>row4</t>
  </si>
  <si>
    <t>PN</t>
  </si>
  <si>
    <t>row3</t>
  </si>
  <si>
    <t>NP</t>
  </si>
  <si>
    <t>NN</t>
  </si>
  <si>
    <t>Ames + mammalian in vitro mutagenicity for predicting mutagenicity</t>
  </si>
  <si>
    <t>Ames + mammalian in vitro mutagenicity for predicting overall genotoxicity</t>
  </si>
  <si>
    <t>PPP</t>
  </si>
  <si>
    <t>row8</t>
  </si>
  <si>
    <t>PPN</t>
  </si>
  <si>
    <t>row7</t>
  </si>
  <si>
    <t>PNP</t>
  </si>
  <si>
    <t>row6</t>
  </si>
  <si>
    <t>PNN</t>
  </si>
  <si>
    <t>row5</t>
  </si>
  <si>
    <t>NPP</t>
  </si>
  <si>
    <t>NPN</t>
  </si>
  <si>
    <t>NNP</t>
  </si>
  <si>
    <t>NNN</t>
  </si>
  <si>
    <t>Ames + mammalian in vitro mutagenicity + clastogenicity for predicting overall genotoxicity</t>
  </si>
  <si>
    <t>Ames + in vitro micronucleus for predicting overall genotoxicity</t>
  </si>
  <si>
    <t>vit.MN</t>
  </si>
  <si>
    <t>LR</t>
  </si>
  <si>
    <t>test battery results</t>
  </si>
  <si>
    <t>logistic regression</t>
  </si>
  <si>
    <t>bimomial probabilities</t>
  </si>
  <si>
    <t>test probabilities</t>
  </si>
  <si>
    <t>posterior probabilities</t>
  </si>
  <si>
    <t>likelihood ratio</t>
  </si>
  <si>
    <t>weight of evidence (decibans)</t>
  </si>
  <si>
    <t>model predictions</t>
  </si>
  <si>
    <t>number of data points</t>
  </si>
  <si>
    <r>
      <rPr>
        <sz val="11"/>
        <color theme="1"/>
        <rFont val="Calibri"/>
        <family val="2"/>
      </rPr>
      <t>β</t>
    </r>
    <r>
      <rPr>
        <sz val="8.8000000000000007"/>
        <color theme="1"/>
        <rFont val="Calibri"/>
        <family val="2"/>
      </rPr>
      <t>0</t>
    </r>
  </si>
  <si>
    <t>β1</t>
  </si>
  <si>
    <r>
      <t xml:space="preserve">Ames + mammalian in vitro mutagenicity for predicting overall genotoxicity - </t>
    </r>
    <r>
      <rPr>
        <b/>
        <sz val="14"/>
        <color rgb="FF0070C0"/>
        <rFont val="Calibri"/>
        <family val="2"/>
        <scheme val="minor"/>
      </rPr>
      <t>alternative display</t>
    </r>
  </si>
  <si>
    <r>
      <t xml:space="preserve">Ames + in vitro micronucleus for predicting overall genotoxicity - </t>
    </r>
    <r>
      <rPr>
        <b/>
        <sz val="14"/>
        <color theme="4"/>
        <rFont val="Calibri"/>
        <family val="2"/>
        <scheme val="minor"/>
      </rPr>
      <t>alternative display</t>
    </r>
  </si>
  <si>
    <t>Mammalian in vitro mutagenicity + mammalian in vitro clastogenicity for predicting overall genotoxicity</t>
  </si>
  <si>
    <r>
      <t xml:space="preserve">Mammalian in vitro mutagenicity + mammalian in vitro clastogenicity for predicting overall genotoxicity - </t>
    </r>
    <r>
      <rPr>
        <b/>
        <sz val="14"/>
        <color theme="4"/>
        <rFont val="Calibri"/>
        <family val="2"/>
        <scheme val="minor"/>
      </rPr>
      <t>alternative display</t>
    </r>
  </si>
  <si>
    <t>Ames + mammalian in vitro mutagenicity + mammalian in vitro clastogenicity for predicting overall genotoxicity</t>
  </si>
  <si>
    <r>
      <t xml:space="preserve">Ames + mammalian in vitro mutagenicity + mammalian in vitro clastogenicity for predicting overall genotoxicity - </t>
    </r>
    <r>
      <rPr>
        <b/>
        <sz val="14"/>
        <color theme="4"/>
        <rFont val="Calibri"/>
        <family val="2"/>
        <scheme val="minor"/>
      </rPr>
      <t>alternative display</t>
    </r>
  </si>
  <si>
    <t>Ames + mammalian in vitro mutagenicity + mmmalian in vitro clastogenicity for predicting overall genotoxicity</t>
  </si>
  <si>
    <r>
      <t xml:space="preserve">Ames + mammalian in vitro mutagenicity + mammalian in vitro clastogenicity for predicting overall genotoxicity - </t>
    </r>
    <r>
      <rPr>
        <b/>
        <sz val="14"/>
        <color theme="4"/>
        <rFont val="Calibri"/>
        <family val="2"/>
        <scheme val="minor"/>
      </rPr>
      <t>20% noise added</t>
    </r>
  </si>
  <si>
    <t>Default prior</t>
  </si>
  <si>
    <t>Prior = 50:50 (neg:pos) = 1 (pos/neg)</t>
  </si>
  <si>
    <t>Prior = 60:40 (neg:pos) = 0.667 (pos/neg)</t>
  </si>
  <si>
    <t>Other prior A</t>
  </si>
  <si>
    <t>Other prior B</t>
  </si>
  <si>
    <t>Prior = 40:60 (neg:pos) = 1.5 (pos/neg)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</si>
</sst>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sz val="8.8000000000000007"/>
      <color theme="1"/>
      <name val="Calibri"/>
      <family val="2"/>
    </font>
    <font>
      <b/>
      <sz val="14"/>
      <color rgb="FF0070C0"/>
      <name val="Calibri"/>
      <family val="2"/>
      <scheme val="minor"/>
    </font>
    <font>
      <b/>
      <sz val="14"/>
      <color theme="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CC9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4">
    <xf numFmtId="0" fontId="0" fillId="0" borderId="0" xfId="0"/>
    <xf numFmtId="0" fontId="16" fillId="0" borderId="0" xfId="0" applyFont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10" xfId="0" applyBorder="1"/>
    <xf numFmtId="2" fontId="0" fillId="0" borderId="10" xfId="0" applyNumberFormat="1" applyBorder="1"/>
    <xf numFmtId="0" fontId="0" fillId="0" borderId="12" xfId="0" applyBorder="1"/>
    <xf numFmtId="0" fontId="0" fillId="0" borderId="11" xfId="0" applyBorder="1"/>
    <xf numFmtId="164" fontId="0" fillId="0" borderId="11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2" fontId="0" fillId="33" borderId="0" xfId="0" applyNumberFormat="1" applyFill="1"/>
    <xf numFmtId="2" fontId="0" fillId="34" borderId="0" xfId="0" applyNumberFormat="1" applyFill="1"/>
    <xf numFmtId="11" fontId="16" fillId="0" borderId="0" xfId="0" applyNumberFormat="1" applyFont="1"/>
    <xf numFmtId="0" fontId="0" fillId="0" borderId="14" xfId="0" applyBorder="1"/>
    <xf numFmtId="164" fontId="0" fillId="0" borderId="13" xfId="0" applyNumberFormat="1" applyBorder="1"/>
    <xf numFmtId="0" fontId="0" fillId="0" borderId="13" xfId="0" applyBorder="1"/>
    <xf numFmtId="0" fontId="18" fillId="0" borderId="0" xfId="0" applyFont="1"/>
    <xf numFmtId="0" fontId="0" fillId="35" borderId="10" xfId="0" applyFill="1" applyBorder="1"/>
    <xf numFmtId="164" fontId="0" fillId="0" borderId="14" xfId="0" applyNumberFormat="1" applyBorder="1"/>
    <xf numFmtId="2" fontId="0" fillId="36" borderId="0" xfId="0" applyNumberFormat="1" applyFill="1"/>
    <xf numFmtId="0" fontId="19" fillId="0" borderId="0" xfId="0" applyFont="1"/>
    <xf numFmtId="0" fontId="20" fillId="0" borderId="0" xfId="0" applyFont="1"/>
    <xf numFmtId="2" fontId="0" fillId="0" borderId="11" xfId="0" applyNumberFormat="1" applyBorder="1"/>
    <xf numFmtId="164" fontId="16" fillId="0" borderId="0" xfId="0" applyNumberFormat="1" applyFont="1"/>
    <xf numFmtId="164" fontId="16" fillId="0" borderId="11" xfId="0" applyNumberFormat="1" applyFont="1" applyBorder="1"/>
    <xf numFmtId="2" fontId="16" fillId="33" borderId="0" xfId="0" applyNumberFormat="1" applyFont="1" applyFill="1"/>
    <xf numFmtId="2" fontId="16" fillId="34" borderId="0" xfId="0" applyNumberFormat="1" applyFont="1" applyFill="1"/>
    <xf numFmtId="0" fontId="0" fillId="0" borderId="0" xfId="0"/>
    <xf numFmtId="0" fontId="16" fillId="0" borderId="0" xfId="0" applyFont="1"/>
    <xf numFmtId="0" fontId="16" fillId="37" borderId="11" xfId="0" applyFont="1" applyFill="1" applyBorder="1"/>
    <xf numFmtId="0" fontId="0" fillId="0" borderId="0" xfId="0"/>
    <xf numFmtId="0" fontId="0" fillId="0" borderId="0" xfId="0"/>
    <xf numFmtId="0" fontId="16" fillId="0" borderId="0" xfId="0" applyFont="1"/>
    <xf numFmtId="0" fontId="0" fillId="0" borderId="15" xfId="0" applyBorder="1"/>
    <xf numFmtId="2" fontId="0" fillId="0" borderId="15" xfId="0" applyNumberFormat="1" applyBorder="1"/>
    <xf numFmtId="0" fontId="0" fillId="38" borderId="0" xfId="0" applyFill="1"/>
    <xf numFmtId="164" fontId="0" fillId="38" borderId="0" xfId="0" applyNumberFormat="1" applyFill="1"/>
    <xf numFmtId="0" fontId="0" fillId="38" borderId="10" xfId="0" applyFill="1" applyBorder="1"/>
    <xf numFmtId="0" fontId="0" fillId="38" borderId="12" xfId="0" applyFill="1" applyBorder="1"/>
    <xf numFmtId="165" fontId="0" fillId="38" borderId="0" xfId="0" applyNumberFormat="1" applyFill="1"/>
    <xf numFmtId="2" fontId="0" fillId="0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CC99"/>
      <color rgb="FFFF5050"/>
      <color rgb="FF00CC66"/>
      <color rgb="FF00FF66"/>
      <color rgb="FFFF6666"/>
      <color rgb="FFFF3333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C801A-C7B7-4F5E-99EF-3D99DA5BE509}">
  <dimension ref="A1:U18"/>
  <sheetViews>
    <sheetView tabSelected="1" zoomScale="80" zoomScaleNormal="80" workbookViewId="0"/>
  </sheetViews>
  <sheetFormatPr defaultRowHeight="15" x14ac:dyDescent="0.25"/>
  <cols>
    <col min="10" max="11" width="12.5703125" customWidth="1"/>
    <col min="12" max="13" width="10.5703125" customWidth="1"/>
    <col min="14" max="14" width="10.140625" customWidth="1"/>
    <col min="15" max="15" width="9.42578125" customWidth="1"/>
    <col min="16" max="17" width="11.140625" customWidth="1"/>
    <col min="18" max="18" width="14" bestFit="1" customWidth="1"/>
    <col min="19" max="21" width="9.140625" style="2"/>
  </cols>
  <sheetData>
    <row r="1" spans="1:21" ht="18.75" x14ac:dyDescent="0.3">
      <c r="A1" s="19" t="s">
        <v>58</v>
      </c>
    </row>
    <row r="2" spans="1:21" x14ac:dyDescent="0.25">
      <c r="C2" s="23" t="s">
        <v>62</v>
      </c>
      <c r="G2" s="23" t="s">
        <v>70</v>
      </c>
      <c r="J2" s="23" t="s">
        <v>64</v>
      </c>
      <c r="L2" s="23" t="s">
        <v>69</v>
      </c>
      <c r="N2" s="23" t="s">
        <v>65</v>
      </c>
      <c r="P2" s="23" t="s">
        <v>66</v>
      </c>
      <c r="R2" s="23" t="s">
        <v>67</v>
      </c>
      <c r="S2" s="23" t="s">
        <v>68</v>
      </c>
    </row>
    <row r="3" spans="1:21" x14ac:dyDescent="0.25">
      <c r="A3" s="6"/>
      <c r="B3" s="6" t="s">
        <v>31</v>
      </c>
      <c r="C3" s="6" t="s">
        <v>0</v>
      </c>
      <c r="D3" s="6" t="s">
        <v>1</v>
      </c>
      <c r="E3" s="6" t="s">
        <v>2</v>
      </c>
      <c r="F3" s="8" t="s">
        <v>30</v>
      </c>
      <c r="G3" s="6" t="s">
        <v>29</v>
      </c>
      <c r="H3" s="6" t="s">
        <v>28</v>
      </c>
      <c r="I3" s="8" t="s">
        <v>27</v>
      </c>
      <c r="J3" s="6" t="s">
        <v>26</v>
      </c>
      <c r="K3" s="8" t="s">
        <v>25</v>
      </c>
      <c r="L3" s="6" t="s">
        <v>24</v>
      </c>
      <c r="M3" s="8" t="s">
        <v>23</v>
      </c>
      <c r="N3" s="6" t="s">
        <v>22</v>
      </c>
      <c r="O3" s="8" t="s">
        <v>21</v>
      </c>
      <c r="P3" s="6" t="s">
        <v>20</v>
      </c>
      <c r="Q3" s="8" t="s">
        <v>19</v>
      </c>
      <c r="R3" s="16" t="s">
        <v>61</v>
      </c>
      <c r="S3" s="7" t="s">
        <v>18</v>
      </c>
      <c r="T3" s="7" t="s">
        <v>17</v>
      </c>
      <c r="U3" s="7" t="s">
        <v>16</v>
      </c>
    </row>
    <row r="4" spans="1:21" x14ac:dyDescent="0.25">
      <c r="A4" t="s">
        <v>15</v>
      </c>
      <c r="C4">
        <v>-1</v>
      </c>
      <c r="D4">
        <v>-1</v>
      </c>
      <c r="E4">
        <v>-1</v>
      </c>
      <c r="F4" s="32" t="s">
        <v>57</v>
      </c>
      <c r="G4">
        <v>47</v>
      </c>
      <c r="H4">
        <v>6</v>
      </c>
      <c r="I4" s="9">
        <v>53</v>
      </c>
      <c r="J4" s="3">
        <f>1-K4</f>
        <v>0.92581707447496053</v>
      </c>
      <c r="K4" s="10">
        <f>1/(1+EXP(-(($B$15)+(C4*$C$15)+(D4*$D$15)+E4*$E$15)))</f>
        <v>7.4182925525039495E-2</v>
      </c>
      <c r="L4" s="3">
        <f>I4*J4</f>
        <v>49.068304947172905</v>
      </c>
      <c r="M4" s="10">
        <f>I4*K4</f>
        <v>3.9316950528270933</v>
      </c>
      <c r="N4" s="3">
        <f>L4/L$12</f>
        <v>0.2938221855953787</v>
      </c>
      <c r="O4" s="10">
        <f>M4/M$12</f>
        <v>2.768799329840874E-2</v>
      </c>
      <c r="P4" s="3">
        <f>N4/($N4+$O4)</f>
        <v>0.91388144103656621</v>
      </c>
      <c r="Q4" s="10">
        <f>O4/($N4+$O4)</f>
        <v>8.6118558963433664E-2</v>
      </c>
      <c r="R4" s="17">
        <f>Q4/P4</f>
        <v>9.4233841608331648E-2</v>
      </c>
      <c r="S4" s="13">
        <f>10*LOG(R4)</f>
        <v>-10.257931037423635</v>
      </c>
      <c r="T4" s="2">
        <v>-14.456297880702399</v>
      </c>
      <c r="U4" s="2">
        <v>-7.4322141954741001</v>
      </c>
    </row>
    <row r="5" spans="1:21" x14ac:dyDescent="0.25">
      <c r="A5" t="s">
        <v>13</v>
      </c>
      <c r="C5">
        <v>-1</v>
      </c>
      <c r="D5">
        <v>-1</v>
      </c>
      <c r="E5">
        <v>1</v>
      </c>
      <c r="F5" s="32" t="s">
        <v>56</v>
      </c>
      <c r="G5">
        <v>23</v>
      </c>
      <c r="H5">
        <v>7</v>
      </c>
      <c r="I5" s="9">
        <v>30</v>
      </c>
      <c r="J5" s="3">
        <f t="shared" ref="J5:J11" si="0">1-K5</f>
        <v>0.78651388936906641</v>
      </c>
      <c r="K5" s="10">
        <f t="shared" ref="K5:K11" si="1">1/(1+EXP(-(($B$15)+(C5*$C$15)+(D5*$D$15)+E5*$E$15)))</f>
        <v>0.21348611063093353</v>
      </c>
      <c r="L5" s="3">
        <f t="shared" ref="L5:L11" si="2">I5*J5</f>
        <v>23.595416681071992</v>
      </c>
      <c r="M5" s="10">
        <f t="shared" ref="M5:M11" si="3">I5*K5</f>
        <v>6.4045833189280064</v>
      </c>
      <c r="N5" s="3">
        <f t="shared" ref="N5:N11" si="4">L5/L$12</f>
        <v>0.14128992038200966</v>
      </c>
      <c r="O5" s="10">
        <f t="shared" ref="O5:O11" si="5">M5/M$12</f>
        <v>4.5102699377986985E-2</v>
      </c>
      <c r="P5" s="3">
        <f t="shared" ref="P5:P11" si="6">N5/($N5+$O5)</f>
        <v>0.75802314793331271</v>
      </c>
      <c r="Q5" s="10">
        <f t="shared" ref="Q5:Q11" si="7">O5/($N5+$O5)</f>
        <v>0.24197685206668718</v>
      </c>
      <c r="R5" s="17">
        <f t="shared" ref="R5:R11" si="8">Q5/P5</f>
        <v>0.31922092712658845</v>
      </c>
      <c r="S5" s="13">
        <f t="shared" ref="S5:S11" si="9">10*LOG(R5)</f>
        <v>-4.9590864539873634</v>
      </c>
      <c r="T5" s="2">
        <v>-8.0726089017870901</v>
      </c>
      <c r="U5" s="2">
        <v>-2.4590307880814501</v>
      </c>
    </row>
    <row r="6" spans="1:21" x14ac:dyDescent="0.25">
      <c r="A6" t="s">
        <v>41</v>
      </c>
      <c r="C6">
        <v>-1</v>
      </c>
      <c r="D6">
        <v>1</v>
      </c>
      <c r="E6">
        <v>-1</v>
      </c>
      <c r="F6" s="32" t="s">
        <v>55</v>
      </c>
      <c r="G6">
        <v>9</v>
      </c>
      <c r="H6">
        <v>4</v>
      </c>
      <c r="I6" s="9">
        <v>13</v>
      </c>
      <c r="J6" s="3">
        <f t="shared" si="0"/>
        <v>0.59647657381417463</v>
      </c>
      <c r="K6" s="10">
        <f t="shared" si="1"/>
        <v>0.40352342618582532</v>
      </c>
      <c r="L6" s="3">
        <f t="shared" si="2"/>
        <v>7.7541954595842704</v>
      </c>
      <c r="M6" s="10">
        <f t="shared" si="3"/>
        <v>5.2458045404157287</v>
      </c>
      <c r="N6" s="3">
        <f t="shared" si="4"/>
        <v>4.6432308185939915E-2</v>
      </c>
      <c r="O6" s="10">
        <f t="shared" si="5"/>
        <v>3.6942285454044446E-2</v>
      </c>
      <c r="P6" s="3">
        <f t="shared" si="6"/>
        <v>0.55691195793333548</v>
      </c>
      <c r="Q6" s="10">
        <f t="shared" si="7"/>
        <v>0.44308804206666441</v>
      </c>
      <c r="R6" s="17">
        <f t="shared" si="8"/>
        <v>0.79561596003600943</v>
      </c>
      <c r="S6" s="2">
        <f t="shared" si="9"/>
        <v>-0.99296513523911734</v>
      </c>
      <c r="T6" s="22">
        <v>-4.4922803552456996</v>
      </c>
      <c r="U6" s="22">
        <v>2.0723602805233501</v>
      </c>
    </row>
    <row r="7" spans="1:21" x14ac:dyDescent="0.25">
      <c r="A7" t="s">
        <v>39</v>
      </c>
      <c r="C7">
        <v>-1</v>
      </c>
      <c r="D7">
        <v>1</v>
      </c>
      <c r="E7">
        <v>1</v>
      </c>
      <c r="F7" s="32" t="s">
        <v>54</v>
      </c>
      <c r="G7">
        <v>16</v>
      </c>
      <c r="H7">
        <v>32</v>
      </c>
      <c r="I7" s="9">
        <v>48</v>
      </c>
      <c r="J7" s="3">
        <f t="shared" si="0"/>
        <v>0.30379339154308982</v>
      </c>
      <c r="K7" s="10">
        <f t="shared" si="1"/>
        <v>0.69620660845691018</v>
      </c>
      <c r="L7" s="3">
        <f t="shared" si="2"/>
        <v>14.582082794068311</v>
      </c>
      <c r="M7" s="10">
        <f t="shared" si="3"/>
        <v>33.417917205931687</v>
      </c>
      <c r="N7" s="3">
        <f t="shared" si="4"/>
        <v>8.7317861126416887E-2</v>
      </c>
      <c r="O7" s="10">
        <f t="shared" si="5"/>
        <v>0.23533744484565092</v>
      </c>
      <c r="P7" s="3">
        <f t="shared" si="6"/>
        <v>0.27062273426235234</v>
      </c>
      <c r="Q7" s="10">
        <f t="shared" si="7"/>
        <v>0.72937726573764761</v>
      </c>
      <c r="R7" s="17">
        <f t="shared" si="8"/>
        <v>2.6951810524187541</v>
      </c>
      <c r="S7" s="14">
        <f t="shared" si="9"/>
        <v>4.3058794481971505</v>
      </c>
      <c r="T7" s="2">
        <v>2.37482133168856</v>
      </c>
      <c r="U7" s="2">
        <v>6.6483677010994997</v>
      </c>
    </row>
    <row r="8" spans="1:21" x14ac:dyDescent="0.25">
      <c r="A8" t="s">
        <v>53</v>
      </c>
      <c r="C8">
        <v>1</v>
      </c>
      <c r="D8">
        <v>-1</v>
      </c>
      <c r="E8">
        <v>-1</v>
      </c>
      <c r="F8" s="32" t="s">
        <v>52</v>
      </c>
      <c r="G8">
        <v>13</v>
      </c>
      <c r="H8">
        <v>1</v>
      </c>
      <c r="I8" s="9">
        <v>14</v>
      </c>
      <c r="J8" s="3">
        <f t="shared" si="0"/>
        <v>0.92687056976990401</v>
      </c>
      <c r="K8" s="10">
        <f t="shared" si="1"/>
        <v>7.3129430230095965E-2</v>
      </c>
      <c r="L8" s="3">
        <f t="shared" si="2"/>
        <v>12.976187976778656</v>
      </c>
      <c r="M8" s="10">
        <f t="shared" si="3"/>
        <v>1.0238120232213435</v>
      </c>
      <c r="N8" s="3">
        <f t="shared" si="4"/>
        <v>7.7701724486679058E-2</v>
      </c>
      <c r="O8" s="10">
        <f t="shared" si="5"/>
        <v>7.2099438173364094E-3</v>
      </c>
      <c r="P8" s="3">
        <f t="shared" si="6"/>
        <v>0.91508889224126289</v>
      </c>
      <c r="Q8" s="10">
        <f t="shared" si="7"/>
        <v>8.4911107758737225E-2</v>
      </c>
      <c r="R8" s="17">
        <f t="shared" si="8"/>
        <v>9.2790010324319883E-2</v>
      </c>
      <c r="S8" s="13">
        <f t="shared" si="9"/>
        <v>-10.32498776955196</v>
      </c>
      <c r="T8" s="2">
        <v>-14.960870470003</v>
      </c>
      <c r="U8" s="2">
        <v>-6.9033299118004097</v>
      </c>
    </row>
    <row r="9" spans="1:21" x14ac:dyDescent="0.25">
      <c r="A9" t="s">
        <v>51</v>
      </c>
      <c r="C9">
        <v>1</v>
      </c>
      <c r="D9">
        <v>-1</v>
      </c>
      <c r="E9">
        <v>1</v>
      </c>
      <c r="F9" s="32" t="s">
        <v>50</v>
      </c>
      <c r="G9">
        <v>20</v>
      </c>
      <c r="H9">
        <v>2</v>
      </c>
      <c r="I9" s="9">
        <v>22</v>
      </c>
      <c r="J9" s="3">
        <f t="shared" si="0"/>
        <v>0.78909501102192681</v>
      </c>
      <c r="K9" s="10">
        <f t="shared" si="1"/>
        <v>0.21090498897807317</v>
      </c>
      <c r="L9" s="3">
        <f t="shared" si="2"/>
        <v>17.360090242482389</v>
      </c>
      <c r="M9" s="10">
        <f t="shared" si="3"/>
        <v>4.6399097575176098</v>
      </c>
      <c r="N9" s="3">
        <f t="shared" si="4"/>
        <v>0.10395263628264109</v>
      </c>
      <c r="O9" s="10">
        <f t="shared" si="5"/>
        <v>3.2675420790580501E-2</v>
      </c>
      <c r="P9" s="3">
        <f t="shared" si="6"/>
        <v>0.76084399141335135</v>
      </c>
      <c r="Q9" s="10">
        <f t="shared" si="7"/>
        <v>0.23915600858664862</v>
      </c>
      <c r="R9" s="17">
        <f t="shared" si="8"/>
        <v>0.31432989060265831</v>
      </c>
      <c r="S9" s="13">
        <f t="shared" si="9"/>
        <v>-5.0261431861156867</v>
      </c>
      <c r="T9" s="2">
        <v>-7.9389280173281396</v>
      </c>
      <c r="U9" s="2">
        <v>-2.66207444154555</v>
      </c>
    </row>
    <row r="10" spans="1:21" x14ac:dyDescent="0.25">
      <c r="A10" t="s">
        <v>49</v>
      </c>
      <c r="C10">
        <v>1</v>
      </c>
      <c r="D10">
        <v>1</v>
      </c>
      <c r="E10">
        <v>-1</v>
      </c>
      <c r="F10" s="32" t="s">
        <v>48</v>
      </c>
      <c r="G10">
        <v>5</v>
      </c>
      <c r="H10">
        <v>2</v>
      </c>
      <c r="I10" s="9">
        <v>7</v>
      </c>
      <c r="J10" s="3">
        <f t="shared" si="0"/>
        <v>0.60018735327177475</v>
      </c>
      <c r="K10" s="10">
        <f t="shared" si="1"/>
        <v>0.39981264672822525</v>
      </c>
      <c r="L10" s="3">
        <f t="shared" si="2"/>
        <v>4.2013114729024235</v>
      </c>
      <c r="M10" s="10">
        <f t="shared" si="3"/>
        <v>2.7986885270975765</v>
      </c>
      <c r="N10" s="3">
        <f t="shared" si="4"/>
        <v>2.515755375418267E-2</v>
      </c>
      <c r="O10" s="10">
        <f t="shared" si="5"/>
        <v>1.9709074112167404E-2</v>
      </c>
      <c r="P10" s="3">
        <f t="shared" si="6"/>
        <v>0.56071862207078882</v>
      </c>
      <c r="Q10" s="10">
        <f t="shared" si="7"/>
        <v>0.43928137792921118</v>
      </c>
      <c r="R10" s="17">
        <f t="shared" si="8"/>
        <v>0.78342569809239082</v>
      </c>
      <c r="S10" s="13">
        <f t="shared" si="9"/>
        <v>-1.060021867367442</v>
      </c>
      <c r="T10" s="22">
        <v>-4.6990792224301501</v>
      </c>
      <c r="U10" s="22">
        <v>2.3230699021087502</v>
      </c>
    </row>
    <row r="11" spans="1:21" x14ac:dyDescent="0.25">
      <c r="A11" t="s">
        <v>47</v>
      </c>
      <c r="C11">
        <v>1</v>
      </c>
      <c r="D11">
        <v>1</v>
      </c>
      <c r="E11">
        <v>1</v>
      </c>
      <c r="F11" s="32" t="s">
        <v>46</v>
      </c>
      <c r="G11">
        <v>34</v>
      </c>
      <c r="H11">
        <v>88</v>
      </c>
      <c r="I11" s="9">
        <v>122</v>
      </c>
      <c r="J11" s="3">
        <f t="shared" si="0"/>
        <v>0.30706893659925683</v>
      </c>
      <c r="K11" s="10">
        <f t="shared" si="1"/>
        <v>0.69293106340074317</v>
      </c>
      <c r="L11" s="3">
        <f t="shared" si="2"/>
        <v>37.462410265109334</v>
      </c>
      <c r="M11" s="10">
        <f t="shared" si="3"/>
        <v>84.537589734890673</v>
      </c>
      <c r="N11" s="3">
        <f t="shared" si="4"/>
        <v>0.22432581018675204</v>
      </c>
      <c r="O11" s="10">
        <f t="shared" si="5"/>
        <v>0.59533513830382456</v>
      </c>
      <c r="P11" s="3">
        <f t="shared" si="6"/>
        <v>0.27368122221737279</v>
      </c>
      <c r="Q11" s="10">
        <f t="shared" si="7"/>
        <v>0.72631877778262721</v>
      </c>
      <c r="R11" s="17">
        <f t="shared" si="8"/>
        <v>2.6538860499743917</v>
      </c>
      <c r="S11" s="14">
        <f t="shared" si="9"/>
        <v>4.2388227160688299</v>
      </c>
      <c r="T11" s="2">
        <v>3.1111804871572999</v>
      </c>
      <c r="U11" s="2">
        <v>5.5776543584542697</v>
      </c>
    </row>
    <row r="12" spans="1:21" x14ac:dyDescent="0.25">
      <c r="A12" t="s">
        <v>11</v>
      </c>
      <c r="F12" s="9"/>
      <c r="G12">
        <v>167</v>
      </c>
      <c r="H12">
        <v>142</v>
      </c>
      <c r="I12" s="9">
        <v>309</v>
      </c>
      <c r="K12" s="9"/>
      <c r="L12">
        <f>SUM(L4:L11)</f>
        <v>166.99999983917027</v>
      </c>
      <c r="M12" s="9">
        <f>SUM(M4:M11)</f>
        <v>142.00000016082973</v>
      </c>
      <c r="N12">
        <f>SUM(N4:N11)</f>
        <v>1.0000000000000002</v>
      </c>
      <c r="O12" s="9">
        <f>SUM(O4:O11)</f>
        <v>1</v>
      </c>
      <c r="Q12" s="9"/>
      <c r="R12" s="18"/>
    </row>
    <row r="14" spans="1:21" x14ac:dyDescent="0.25">
      <c r="A14" s="23" t="s">
        <v>63</v>
      </c>
    </row>
    <row r="15" spans="1:21" x14ac:dyDescent="0.25">
      <c r="A15" t="s">
        <v>10</v>
      </c>
      <c r="B15">
        <v>-0.85514220741323799</v>
      </c>
      <c r="C15">
        <v>-7.7201915891786403E-3</v>
      </c>
      <c r="D15">
        <v>1.06666861867341</v>
      </c>
      <c r="E15">
        <v>0.61005202739563003</v>
      </c>
      <c r="H15" s="4" t="s">
        <v>9</v>
      </c>
      <c r="I15">
        <v>309</v>
      </c>
    </row>
    <row r="16" spans="1:21" x14ac:dyDescent="0.25">
      <c r="A16" t="s">
        <v>8</v>
      </c>
      <c r="B16">
        <v>0.18791943974334999</v>
      </c>
      <c r="C16">
        <v>0.14869612826279899</v>
      </c>
      <c r="D16">
        <v>0.16791534391867399</v>
      </c>
      <c r="E16">
        <v>0.19117789199379001</v>
      </c>
      <c r="H16" s="4" t="s">
        <v>7</v>
      </c>
      <c r="I16">
        <v>4</v>
      </c>
    </row>
    <row r="17" spans="1:9" x14ac:dyDescent="0.25">
      <c r="A17" t="s">
        <v>6</v>
      </c>
      <c r="B17">
        <v>-4.5505787404493301</v>
      </c>
      <c r="C17">
        <v>-5.19192508868443E-2</v>
      </c>
      <c r="D17">
        <v>6.3524189855456497</v>
      </c>
      <c r="E17">
        <v>3.1910176487114299</v>
      </c>
      <c r="H17" s="4" t="s">
        <v>5</v>
      </c>
      <c r="I17">
        <v>1</v>
      </c>
    </row>
    <row r="18" spans="1:9" x14ac:dyDescent="0.25">
      <c r="A18" s="1" t="s">
        <v>4</v>
      </c>
      <c r="B18" s="15">
        <v>5.3498561759889798E-6</v>
      </c>
      <c r="C18" s="1">
        <v>0.95859303497270398</v>
      </c>
      <c r="D18" s="15">
        <v>2.11955060933605E-10</v>
      </c>
      <c r="E18" s="1">
        <v>1.41772619742686E-3</v>
      </c>
      <c r="H18" s="4" t="s">
        <v>3</v>
      </c>
      <c r="I18" s="2">
        <v>333.64333030988399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31038-5F99-4C1B-BA26-F3804474F4E4}">
  <dimension ref="A1:Z62"/>
  <sheetViews>
    <sheetView zoomScale="80" zoomScaleNormal="80" workbookViewId="0">
      <selection activeCell="A2" sqref="A2"/>
    </sheetView>
  </sheetViews>
  <sheetFormatPr defaultRowHeight="15" x14ac:dyDescent="0.25"/>
  <cols>
    <col min="1" max="9" width="9.140625" style="34"/>
    <col min="10" max="11" width="12.5703125" style="34" customWidth="1"/>
    <col min="12" max="13" width="10.5703125" style="34" customWidth="1"/>
    <col min="14" max="14" width="10.140625" style="34" customWidth="1"/>
    <col min="15" max="15" width="9.42578125" style="34" customWidth="1"/>
    <col min="16" max="17" width="11.140625" style="34" customWidth="1"/>
    <col min="18" max="18" width="14" style="34" bestFit="1" customWidth="1"/>
    <col min="19" max="21" width="9.140625" style="2"/>
    <col min="22" max="16384" width="9.140625" style="34"/>
  </cols>
  <sheetData>
    <row r="1" spans="1:23" ht="18.75" x14ac:dyDescent="0.3">
      <c r="A1" s="19" t="s">
        <v>58</v>
      </c>
    </row>
    <row r="3" spans="1:23" x14ac:dyDescent="0.25">
      <c r="A3" s="23" t="s">
        <v>81</v>
      </c>
      <c r="C3" s="23" t="s">
        <v>62</v>
      </c>
      <c r="G3" s="23" t="s">
        <v>70</v>
      </c>
      <c r="J3" s="23" t="s">
        <v>64</v>
      </c>
      <c r="L3" s="23" t="s">
        <v>69</v>
      </c>
      <c r="N3" s="23" t="s">
        <v>65</v>
      </c>
      <c r="P3" s="23" t="s">
        <v>66</v>
      </c>
      <c r="R3" s="23" t="s">
        <v>67</v>
      </c>
      <c r="S3" s="23" t="s">
        <v>68</v>
      </c>
    </row>
    <row r="4" spans="1:23" x14ac:dyDescent="0.25">
      <c r="A4" s="6"/>
      <c r="B4" s="6" t="s">
        <v>31</v>
      </c>
      <c r="C4" s="6" t="s">
        <v>0</v>
      </c>
      <c r="D4" s="6" t="s">
        <v>1</v>
      </c>
      <c r="E4" s="6" t="s">
        <v>2</v>
      </c>
      <c r="F4" s="8" t="s">
        <v>30</v>
      </c>
      <c r="G4" s="6" t="s">
        <v>29</v>
      </c>
      <c r="H4" s="6" t="s">
        <v>28</v>
      </c>
      <c r="I4" s="8" t="s">
        <v>27</v>
      </c>
      <c r="J4" s="6" t="s">
        <v>26</v>
      </c>
      <c r="K4" s="8" t="s">
        <v>25</v>
      </c>
      <c r="L4" s="6" t="s">
        <v>24</v>
      </c>
      <c r="M4" s="8" t="s">
        <v>23</v>
      </c>
      <c r="N4" s="6" t="s">
        <v>22</v>
      </c>
      <c r="O4" s="8" t="s">
        <v>21</v>
      </c>
      <c r="P4" s="40" t="s">
        <v>20</v>
      </c>
      <c r="Q4" s="41" t="s">
        <v>19</v>
      </c>
      <c r="R4" s="16" t="s">
        <v>61</v>
      </c>
      <c r="S4" s="7" t="s">
        <v>18</v>
      </c>
      <c r="T4" s="7" t="s">
        <v>17</v>
      </c>
      <c r="U4" s="7" t="s">
        <v>16</v>
      </c>
    </row>
    <row r="5" spans="1:23" x14ac:dyDescent="0.25">
      <c r="A5" s="34" t="s">
        <v>15</v>
      </c>
      <c r="C5" s="34">
        <v>-1</v>
      </c>
      <c r="D5" s="34">
        <v>-1</v>
      </c>
      <c r="E5" s="34">
        <v>-1</v>
      </c>
      <c r="F5" s="32" t="s">
        <v>57</v>
      </c>
      <c r="G5" s="34">
        <v>47</v>
      </c>
      <c r="H5" s="34">
        <v>6</v>
      </c>
      <c r="I5" s="9">
        <v>53</v>
      </c>
      <c r="J5" s="3">
        <f>1-K5</f>
        <v>0.92581707447496053</v>
      </c>
      <c r="K5" s="10">
        <f>1/(1+EXP(-(($B$16)+(C5*$C$16)+(D5*$D$16)+E5*$E$16)))</f>
        <v>7.4182925525039495E-2</v>
      </c>
      <c r="L5" s="3">
        <f>I5*J5</f>
        <v>49.068304947172905</v>
      </c>
      <c r="M5" s="10">
        <f>I5*K5</f>
        <v>3.9316950528270933</v>
      </c>
      <c r="N5" s="3">
        <f>L5/L$13</f>
        <v>0.2938221855953787</v>
      </c>
      <c r="O5" s="10">
        <f>M5/M$13</f>
        <v>2.768799329840874E-2</v>
      </c>
      <c r="P5" s="3">
        <f>(N5*1)/(($N5*1)+($O5*$I$18))</f>
        <v>0.91388144103656621</v>
      </c>
      <c r="Q5" s="3">
        <f>(O5*$I$18)/(($N5*1)+($O5*$I$18))</f>
        <v>8.6118558963433664E-2</v>
      </c>
      <c r="R5" s="17">
        <f>Q5/P5</f>
        <v>9.4233841608331648E-2</v>
      </c>
      <c r="S5" s="13">
        <f>10*LOG(R5)</f>
        <v>-10.257931037423635</v>
      </c>
      <c r="T5" s="2">
        <v>-14.456297880702399</v>
      </c>
      <c r="U5" s="2">
        <v>-7.4322141954741001</v>
      </c>
      <c r="W5" s="3"/>
    </row>
    <row r="6" spans="1:23" x14ac:dyDescent="0.25">
      <c r="A6" s="34" t="s">
        <v>13</v>
      </c>
      <c r="C6" s="34">
        <v>-1</v>
      </c>
      <c r="D6" s="34">
        <v>-1</v>
      </c>
      <c r="E6" s="34">
        <v>1</v>
      </c>
      <c r="F6" s="32" t="s">
        <v>56</v>
      </c>
      <c r="G6" s="34">
        <v>23</v>
      </c>
      <c r="H6" s="34">
        <v>7</v>
      </c>
      <c r="I6" s="9">
        <v>30</v>
      </c>
      <c r="J6" s="3">
        <f t="shared" ref="J6:J12" si="0">1-K6</f>
        <v>0.78651388936906641</v>
      </c>
      <c r="K6" s="10">
        <f t="shared" ref="K6:K12" si="1">1/(1+EXP(-(($B$16)+(C6*$C$16)+(D6*$D$16)+E6*$E$16)))</f>
        <v>0.21348611063093353</v>
      </c>
      <c r="L6" s="3">
        <f t="shared" ref="L6:L12" si="2">I6*J6</f>
        <v>23.595416681071992</v>
      </c>
      <c r="M6" s="10">
        <f t="shared" ref="M6:M12" si="3">I6*K6</f>
        <v>6.4045833189280064</v>
      </c>
      <c r="N6" s="3">
        <f t="shared" ref="N6:O12" si="4">L6/L$13</f>
        <v>0.14128992038200966</v>
      </c>
      <c r="O6" s="10">
        <f t="shared" si="4"/>
        <v>4.5102699377986985E-2</v>
      </c>
      <c r="P6" s="3">
        <f t="shared" ref="P6:P12" si="5">(N6*1)/(($N6*1)+($O6*$I$18))</f>
        <v>0.75802314793331271</v>
      </c>
      <c r="Q6" s="3">
        <f t="shared" ref="Q6:Q12" si="6">(O6*$I$18)/(($N6*1)+($O6*$I$18))</f>
        <v>0.24197685206668718</v>
      </c>
      <c r="R6" s="17">
        <f t="shared" ref="R6:R12" si="7">Q6/P6</f>
        <v>0.31922092712658845</v>
      </c>
      <c r="S6" s="13">
        <f t="shared" ref="S6:S12" si="8">10*LOG(R6)</f>
        <v>-4.9590864539873634</v>
      </c>
      <c r="T6" s="2">
        <v>-8.0726089017870901</v>
      </c>
      <c r="U6" s="2">
        <v>-2.4590307880814501</v>
      </c>
      <c r="W6" s="3"/>
    </row>
    <row r="7" spans="1:23" x14ac:dyDescent="0.25">
      <c r="A7" s="34" t="s">
        <v>41</v>
      </c>
      <c r="C7" s="34">
        <v>-1</v>
      </c>
      <c r="D7" s="34">
        <v>1</v>
      </c>
      <c r="E7" s="34">
        <v>-1</v>
      </c>
      <c r="F7" s="32" t="s">
        <v>55</v>
      </c>
      <c r="G7" s="34">
        <v>9</v>
      </c>
      <c r="H7" s="34">
        <v>4</v>
      </c>
      <c r="I7" s="9">
        <v>13</v>
      </c>
      <c r="J7" s="3">
        <f t="shared" si="0"/>
        <v>0.59647657381417463</v>
      </c>
      <c r="K7" s="10">
        <f t="shared" si="1"/>
        <v>0.40352342618582532</v>
      </c>
      <c r="L7" s="3">
        <f t="shared" si="2"/>
        <v>7.7541954595842704</v>
      </c>
      <c r="M7" s="10">
        <f t="shared" si="3"/>
        <v>5.2458045404157287</v>
      </c>
      <c r="N7" s="3">
        <f t="shared" si="4"/>
        <v>4.6432308185939915E-2</v>
      </c>
      <c r="O7" s="10">
        <f t="shared" si="4"/>
        <v>3.6942285454044446E-2</v>
      </c>
      <c r="P7" s="3">
        <f t="shared" si="5"/>
        <v>0.55691195793333548</v>
      </c>
      <c r="Q7" s="3">
        <f t="shared" si="6"/>
        <v>0.44308804206666441</v>
      </c>
      <c r="R7" s="17">
        <f t="shared" si="7"/>
        <v>0.79561596003600943</v>
      </c>
      <c r="S7" s="2">
        <f t="shared" si="8"/>
        <v>-0.99296513523911734</v>
      </c>
      <c r="T7" s="22">
        <v>-4.4922803552456996</v>
      </c>
      <c r="U7" s="22">
        <v>2.0723602805233501</v>
      </c>
      <c r="W7" s="3"/>
    </row>
    <row r="8" spans="1:23" x14ac:dyDescent="0.25">
      <c r="A8" s="34" t="s">
        <v>39</v>
      </c>
      <c r="C8" s="34">
        <v>-1</v>
      </c>
      <c r="D8" s="34">
        <v>1</v>
      </c>
      <c r="E8" s="34">
        <v>1</v>
      </c>
      <c r="F8" s="32" t="s">
        <v>54</v>
      </c>
      <c r="G8" s="34">
        <v>16</v>
      </c>
      <c r="H8" s="34">
        <v>32</v>
      </c>
      <c r="I8" s="9">
        <v>48</v>
      </c>
      <c r="J8" s="3">
        <f t="shared" si="0"/>
        <v>0.30379339154308982</v>
      </c>
      <c r="K8" s="10">
        <f t="shared" si="1"/>
        <v>0.69620660845691018</v>
      </c>
      <c r="L8" s="3">
        <f t="shared" si="2"/>
        <v>14.582082794068311</v>
      </c>
      <c r="M8" s="10">
        <f t="shared" si="3"/>
        <v>33.417917205931687</v>
      </c>
      <c r="N8" s="3">
        <f t="shared" si="4"/>
        <v>8.7317861126416887E-2</v>
      </c>
      <c r="O8" s="10">
        <f t="shared" si="4"/>
        <v>0.23533744484565092</v>
      </c>
      <c r="P8" s="3">
        <f t="shared" si="5"/>
        <v>0.27062273426235234</v>
      </c>
      <c r="Q8" s="3">
        <f t="shared" si="6"/>
        <v>0.72937726573764761</v>
      </c>
      <c r="R8" s="17">
        <f t="shared" si="7"/>
        <v>2.6951810524187541</v>
      </c>
      <c r="S8" s="14">
        <f t="shared" si="8"/>
        <v>4.3058794481971505</v>
      </c>
      <c r="T8" s="2">
        <v>2.37482133168856</v>
      </c>
      <c r="U8" s="2">
        <v>6.6483677010994997</v>
      </c>
      <c r="W8" s="3"/>
    </row>
    <row r="9" spans="1:23" x14ac:dyDescent="0.25">
      <c r="A9" s="34" t="s">
        <v>53</v>
      </c>
      <c r="C9" s="34">
        <v>1</v>
      </c>
      <c r="D9" s="34">
        <v>-1</v>
      </c>
      <c r="E9" s="34">
        <v>-1</v>
      </c>
      <c r="F9" s="32" t="s">
        <v>52</v>
      </c>
      <c r="G9" s="34">
        <v>13</v>
      </c>
      <c r="H9" s="34">
        <v>1</v>
      </c>
      <c r="I9" s="9">
        <v>14</v>
      </c>
      <c r="J9" s="3">
        <f t="shared" si="0"/>
        <v>0.92687056976990401</v>
      </c>
      <c r="K9" s="10">
        <f t="shared" si="1"/>
        <v>7.3129430230095965E-2</v>
      </c>
      <c r="L9" s="3">
        <f t="shared" si="2"/>
        <v>12.976187976778656</v>
      </c>
      <c r="M9" s="10">
        <f t="shared" si="3"/>
        <v>1.0238120232213435</v>
      </c>
      <c r="N9" s="3">
        <f t="shared" si="4"/>
        <v>7.7701724486679058E-2</v>
      </c>
      <c r="O9" s="10">
        <f t="shared" si="4"/>
        <v>7.2099438173364094E-3</v>
      </c>
      <c r="P9" s="3">
        <f t="shared" si="5"/>
        <v>0.91508889224126289</v>
      </c>
      <c r="Q9" s="3">
        <f t="shared" si="6"/>
        <v>8.4911107758737225E-2</v>
      </c>
      <c r="R9" s="17">
        <f t="shared" si="7"/>
        <v>9.2790010324319883E-2</v>
      </c>
      <c r="S9" s="13">
        <f t="shared" si="8"/>
        <v>-10.32498776955196</v>
      </c>
      <c r="T9" s="2">
        <v>-14.960870470003</v>
      </c>
      <c r="U9" s="2">
        <v>-6.9033299118004097</v>
      </c>
      <c r="W9" s="3"/>
    </row>
    <row r="10" spans="1:23" x14ac:dyDescent="0.25">
      <c r="A10" s="34" t="s">
        <v>51</v>
      </c>
      <c r="C10" s="34">
        <v>1</v>
      </c>
      <c r="D10" s="34">
        <v>-1</v>
      </c>
      <c r="E10" s="34">
        <v>1</v>
      </c>
      <c r="F10" s="32" t="s">
        <v>50</v>
      </c>
      <c r="G10" s="34">
        <v>20</v>
      </c>
      <c r="H10" s="34">
        <v>2</v>
      </c>
      <c r="I10" s="9">
        <v>22</v>
      </c>
      <c r="J10" s="3">
        <f t="shared" si="0"/>
        <v>0.78909501102192681</v>
      </c>
      <c r="K10" s="10">
        <f t="shared" si="1"/>
        <v>0.21090498897807317</v>
      </c>
      <c r="L10" s="3">
        <f t="shared" si="2"/>
        <v>17.360090242482389</v>
      </c>
      <c r="M10" s="10">
        <f t="shared" si="3"/>
        <v>4.6399097575176098</v>
      </c>
      <c r="N10" s="3">
        <f t="shared" si="4"/>
        <v>0.10395263628264109</v>
      </c>
      <c r="O10" s="10">
        <f t="shared" si="4"/>
        <v>3.2675420790580501E-2</v>
      </c>
      <c r="P10" s="3">
        <f t="shared" si="5"/>
        <v>0.76084399141335135</v>
      </c>
      <c r="Q10" s="3">
        <f t="shared" si="6"/>
        <v>0.23915600858664862</v>
      </c>
      <c r="R10" s="17">
        <f t="shared" si="7"/>
        <v>0.31432989060265831</v>
      </c>
      <c r="S10" s="13">
        <f t="shared" si="8"/>
        <v>-5.0261431861156867</v>
      </c>
      <c r="T10" s="2">
        <v>-7.9389280173281396</v>
      </c>
      <c r="U10" s="2">
        <v>-2.66207444154555</v>
      </c>
      <c r="W10" s="3"/>
    </row>
    <row r="11" spans="1:23" x14ac:dyDescent="0.25">
      <c r="A11" s="34" t="s">
        <v>49</v>
      </c>
      <c r="C11" s="34">
        <v>1</v>
      </c>
      <c r="D11" s="34">
        <v>1</v>
      </c>
      <c r="E11" s="34">
        <v>-1</v>
      </c>
      <c r="F11" s="32" t="s">
        <v>48</v>
      </c>
      <c r="G11" s="34">
        <v>5</v>
      </c>
      <c r="H11" s="34">
        <v>2</v>
      </c>
      <c r="I11" s="9">
        <v>7</v>
      </c>
      <c r="J11" s="3">
        <f t="shared" si="0"/>
        <v>0.60018735327177475</v>
      </c>
      <c r="K11" s="10">
        <f t="shared" si="1"/>
        <v>0.39981264672822525</v>
      </c>
      <c r="L11" s="3">
        <f t="shared" si="2"/>
        <v>4.2013114729024235</v>
      </c>
      <c r="M11" s="10">
        <f t="shared" si="3"/>
        <v>2.7986885270975765</v>
      </c>
      <c r="N11" s="3">
        <f t="shared" si="4"/>
        <v>2.515755375418267E-2</v>
      </c>
      <c r="O11" s="10">
        <f t="shared" si="4"/>
        <v>1.9709074112167404E-2</v>
      </c>
      <c r="P11" s="3">
        <f t="shared" si="5"/>
        <v>0.56071862207078882</v>
      </c>
      <c r="Q11" s="3">
        <f t="shared" si="6"/>
        <v>0.43928137792921118</v>
      </c>
      <c r="R11" s="17">
        <f t="shared" si="7"/>
        <v>0.78342569809239082</v>
      </c>
      <c r="S11" s="13">
        <f t="shared" si="8"/>
        <v>-1.060021867367442</v>
      </c>
      <c r="T11" s="22">
        <v>-4.6990792224301501</v>
      </c>
      <c r="U11" s="22">
        <v>2.3230699021087502</v>
      </c>
      <c r="W11" s="3"/>
    </row>
    <row r="12" spans="1:23" x14ac:dyDescent="0.25">
      <c r="A12" s="34" t="s">
        <v>47</v>
      </c>
      <c r="C12" s="34">
        <v>1</v>
      </c>
      <c r="D12" s="34">
        <v>1</v>
      </c>
      <c r="E12" s="34">
        <v>1</v>
      </c>
      <c r="F12" s="32" t="s">
        <v>46</v>
      </c>
      <c r="G12" s="34">
        <v>34</v>
      </c>
      <c r="H12" s="34">
        <v>88</v>
      </c>
      <c r="I12" s="9">
        <v>122</v>
      </c>
      <c r="J12" s="3">
        <f t="shared" si="0"/>
        <v>0.30706893659925683</v>
      </c>
      <c r="K12" s="10">
        <f t="shared" si="1"/>
        <v>0.69293106340074317</v>
      </c>
      <c r="L12" s="3">
        <f t="shared" si="2"/>
        <v>37.462410265109334</v>
      </c>
      <c r="M12" s="10">
        <f t="shared" si="3"/>
        <v>84.537589734890673</v>
      </c>
      <c r="N12" s="3">
        <f t="shared" si="4"/>
        <v>0.22432581018675204</v>
      </c>
      <c r="O12" s="10">
        <f t="shared" si="4"/>
        <v>0.59533513830382456</v>
      </c>
      <c r="P12" s="3">
        <f t="shared" si="5"/>
        <v>0.27368122221737279</v>
      </c>
      <c r="Q12" s="3">
        <f t="shared" si="6"/>
        <v>0.72631877778262721</v>
      </c>
      <c r="R12" s="17">
        <f t="shared" si="7"/>
        <v>2.6538860499743917</v>
      </c>
      <c r="S12" s="14">
        <f t="shared" si="8"/>
        <v>4.2388227160688299</v>
      </c>
      <c r="T12" s="2">
        <v>3.1111804871572999</v>
      </c>
      <c r="U12" s="2">
        <v>5.5776543584542697</v>
      </c>
      <c r="W12" s="3"/>
    </row>
    <row r="13" spans="1:23" x14ac:dyDescent="0.25">
      <c r="A13" s="34" t="s">
        <v>11</v>
      </c>
      <c r="F13" s="9"/>
      <c r="G13" s="34">
        <v>167</v>
      </c>
      <c r="H13" s="34">
        <v>142</v>
      </c>
      <c r="I13" s="9">
        <v>309</v>
      </c>
      <c r="K13" s="9"/>
      <c r="L13" s="34">
        <f>SUM(L5:L12)</f>
        <v>166.99999983917027</v>
      </c>
      <c r="M13" s="9">
        <f>SUM(M5:M12)</f>
        <v>142.00000016082973</v>
      </c>
      <c r="N13" s="34">
        <f>SUM(N5:N12)</f>
        <v>1.0000000000000002</v>
      </c>
      <c r="O13" s="9">
        <f>SUM(O5:O12)</f>
        <v>1</v>
      </c>
      <c r="Q13" s="9"/>
      <c r="R13" s="18"/>
      <c r="W13" s="3"/>
    </row>
    <row r="14" spans="1:23" x14ac:dyDescent="0.25">
      <c r="W14" s="3"/>
    </row>
    <row r="15" spans="1:23" x14ac:dyDescent="0.25">
      <c r="A15" s="23" t="s">
        <v>63</v>
      </c>
      <c r="W15" s="3"/>
    </row>
    <row r="16" spans="1:23" x14ac:dyDescent="0.25">
      <c r="A16" s="34" t="s">
        <v>10</v>
      </c>
      <c r="B16" s="34">
        <v>-0.85514220741323799</v>
      </c>
      <c r="C16" s="34">
        <v>-7.7201915891786403E-3</v>
      </c>
      <c r="D16" s="34">
        <v>1.06666861867341</v>
      </c>
      <c r="E16" s="34">
        <v>0.61005202739563003</v>
      </c>
      <c r="H16" s="4" t="s">
        <v>9</v>
      </c>
      <c r="I16" s="34">
        <v>309</v>
      </c>
      <c r="W16" s="3"/>
    </row>
    <row r="17" spans="1:26" x14ac:dyDescent="0.25">
      <c r="A17" s="34" t="s">
        <v>8</v>
      </c>
      <c r="B17" s="34">
        <v>0.18791943974334999</v>
      </c>
      <c r="C17" s="34">
        <v>0.14869612826279899</v>
      </c>
      <c r="D17" s="34">
        <v>0.16791534391867399</v>
      </c>
      <c r="E17" s="34">
        <v>0.19117789199379001</v>
      </c>
      <c r="H17" s="4" t="s">
        <v>7</v>
      </c>
      <c r="I17" s="34">
        <v>4</v>
      </c>
      <c r="W17" s="3"/>
    </row>
    <row r="18" spans="1:26" x14ac:dyDescent="0.25">
      <c r="A18" s="34" t="s">
        <v>6</v>
      </c>
      <c r="B18" s="34">
        <v>-4.5505787404493301</v>
      </c>
      <c r="C18" s="34">
        <v>-5.19192508868443E-2</v>
      </c>
      <c r="D18" s="34">
        <v>6.3524189855456497</v>
      </c>
      <c r="E18" s="34">
        <v>3.1910176487114299</v>
      </c>
      <c r="H18" s="4" t="s">
        <v>5</v>
      </c>
      <c r="I18" s="38">
        <v>1</v>
      </c>
      <c r="J18" s="23" t="s">
        <v>82</v>
      </c>
      <c r="W18" s="3"/>
    </row>
    <row r="19" spans="1:26" x14ac:dyDescent="0.25">
      <c r="A19" s="35" t="s">
        <v>4</v>
      </c>
      <c r="B19" s="15">
        <v>5.3498561759889798E-6</v>
      </c>
      <c r="C19" s="35">
        <v>0.95859303497270398</v>
      </c>
      <c r="D19" s="15">
        <v>2.11955060933605E-10</v>
      </c>
      <c r="E19" s="35">
        <v>1.41772619742686E-3</v>
      </c>
      <c r="H19" s="4" t="s">
        <v>3</v>
      </c>
      <c r="I19" s="2">
        <v>333.64333030988399</v>
      </c>
      <c r="W19" s="3"/>
    </row>
    <row r="20" spans="1:26" x14ac:dyDescent="0.25">
      <c r="W20" s="3"/>
    </row>
    <row r="21" spans="1:26" ht="15.75" thickBot="1" x14ac:dyDescent="0.3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W21" s="3"/>
    </row>
    <row r="22" spans="1:26" x14ac:dyDescent="0.25">
      <c r="W22" s="3"/>
    </row>
    <row r="23" spans="1:26" x14ac:dyDescent="0.25">
      <c r="A23" s="23" t="s">
        <v>84</v>
      </c>
      <c r="C23" s="23" t="s">
        <v>62</v>
      </c>
      <c r="G23" s="23" t="s">
        <v>70</v>
      </c>
      <c r="J23" s="23" t="s">
        <v>64</v>
      </c>
      <c r="L23" s="23" t="s">
        <v>69</v>
      </c>
      <c r="N23" s="23" t="s">
        <v>65</v>
      </c>
      <c r="P23" s="23" t="s">
        <v>66</v>
      </c>
      <c r="R23" s="23" t="s">
        <v>67</v>
      </c>
      <c r="S23" s="23" t="s">
        <v>68</v>
      </c>
      <c r="W23" s="3"/>
    </row>
    <row r="24" spans="1:26" x14ac:dyDescent="0.25">
      <c r="A24" s="6"/>
      <c r="B24" s="6" t="s">
        <v>31</v>
      </c>
      <c r="C24" s="6" t="s">
        <v>0</v>
      </c>
      <c r="D24" s="6" t="s">
        <v>1</v>
      </c>
      <c r="E24" s="6" t="s">
        <v>2</v>
      </c>
      <c r="F24" s="8" t="s">
        <v>30</v>
      </c>
      <c r="G24" s="6" t="s">
        <v>29</v>
      </c>
      <c r="H24" s="6" t="s">
        <v>28</v>
      </c>
      <c r="I24" s="8" t="s">
        <v>27</v>
      </c>
      <c r="J24" s="6" t="s">
        <v>26</v>
      </c>
      <c r="K24" s="8" t="s">
        <v>25</v>
      </c>
      <c r="L24" s="6" t="s">
        <v>24</v>
      </c>
      <c r="M24" s="8" t="s">
        <v>23</v>
      </c>
      <c r="N24" s="6" t="s">
        <v>22</v>
      </c>
      <c r="O24" s="8" t="s">
        <v>21</v>
      </c>
      <c r="P24" s="40" t="s">
        <v>20</v>
      </c>
      <c r="Q24" s="41" t="s">
        <v>19</v>
      </c>
      <c r="R24" s="16" t="s">
        <v>61</v>
      </c>
      <c r="S24" s="7" t="s">
        <v>18</v>
      </c>
      <c r="T24" s="7" t="s">
        <v>17</v>
      </c>
      <c r="U24" s="7" t="s">
        <v>16</v>
      </c>
      <c r="W24" s="3"/>
    </row>
    <row r="25" spans="1:26" x14ac:dyDescent="0.25">
      <c r="A25" s="34" t="s">
        <v>15</v>
      </c>
      <c r="C25" s="34">
        <v>-1</v>
      </c>
      <c r="D25" s="34">
        <v>-1</v>
      </c>
      <c r="E25" s="34">
        <v>-1</v>
      </c>
      <c r="F25" s="32" t="s">
        <v>57</v>
      </c>
      <c r="G25" s="34">
        <v>47</v>
      </c>
      <c r="H25" s="34">
        <v>6</v>
      </c>
      <c r="I25" s="9">
        <v>53</v>
      </c>
      <c r="J25" s="3">
        <f>1-K25</f>
        <v>0.92581707447496053</v>
      </c>
      <c r="K25" s="10">
        <f>1/(1+EXP(-(($B$16)+(C25*$C$16)+(D25*$D$16)+E25*$E$16)))</f>
        <v>7.4182925525039495E-2</v>
      </c>
      <c r="L25" s="3">
        <f>I25*J25</f>
        <v>49.068304947172905</v>
      </c>
      <c r="M25" s="10">
        <f>I25*K25</f>
        <v>3.9316950528270933</v>
      </c>
      <c r="N25" s="3">
        <f>L25/L$13</f>
        <v>0.2938221855953787</v>
      </c>
      <c r="O25" s="10">
        <f>M25/M$13</f>
        <v>2.768799329840874E-2</v>
      </c>
      <c r="P25" s="3">
        <f>(N25*1)/(($N25*1)+($O25*$I$38))</f>
        <v>0.94089082846637828</v>
      </c>
      <c r="Q25" s="3">
        <f>(O25*$I$38)/(($N25*1)+($O25*$I$38))</f>
        <v>5.9109171533621746E-2</v>
      </c>
      <c r="R25" s="17">
        <f>Q25/P25</f>
        <v>6.2822561072221089E-2</v>
      </c>
      <c r="S25" s="13">
        <f>10*LOG(R25)</f>
        <v>-12.018843627980448</v>
      </c>
      <c r="T25" s="2">
        <v>-16.2172104712592</v>
      </c>
      <c r="U25" s="2">
        <v>-9.1931267860309003</v>
      </c>
      <c r="W25" s="2"/>
      <c r="X25" s="2"/>
      <c r="Z25" s="2"/>
    </row>
    <row r="26" spans="1:26" x14ac:dyDescent="0.25">
      <c r="A26" s="34" t="s">
        <v>13</v>
      </c>
      <c r="C26" s="34">
        <v>-1</v>
      </c>
      <c r="D26" s="34">
        <v>-1</v>
      </c>
      <c r="E26" s="34">
        <v>1</v>
      </c>
      <c r="F26" s="32" t="s">
        <v>56</v>
      </c>
      <c r="G26" s="34">
        <v>23</v>
      </c>
      <c r="H26" s="34">
        <v>7</v>
      </c>
      <c r="I26" s="9">
        <v>30</v>
      </c>
      <c r="J26" s="3">
        <f t="shared" ref="J26:J32" si="9">1-K26</f>
        <v>0.78651388936906641</v>
      </c>
      <c r="K26" s="10">
        <f t="shared" ref="K26:K32" si="10">1/(1+EXP(-(($B$16)+(C26*$C$16)+(D26*$D$16)+E26*$E$16)))</f>
        <v>0.21348611063093353</v>
      </c>
      <c r="L26" s="3">
        <f t="shared" ref="L26:L32" si="11">I26*J26</f>
        <v>23.595416681071992</v>
      </c>
      <c r="M26" s="10">
        <f t="shared" ref="M26:M32" si="12">I26*K26</f>
        <v>6.4045833189280064</v>
      </c>
      <c r="N26" s="3">
        <f t="shared" ref="N26:N32" si="13">L26/L$13</f>
        <v>0.14128992038200966</v>
      </c>
      <c r="O26" s="10">
        <f t="shared" ref="O26:O32" si="14">M26/M$13</f>
        <v>4.5102699377986985E-2</v>
      </c>
      <c r="P26" s="3">
        <f t="shared" ref="P26:P32" si="15">(N26*1)/(($N26*1)+($O26*$I$38))</f>
        <v>0.82452877362685706</v>
      </c>
      <c r="Q26" s="3">
        <f t="shared" ref="Q26:Q32" si="16">(O26*$I$38)/(($N26*1)+($O26*$I$38))</f>
        <v>0.17547122637314283</v>
      </c>
      <c r="R26" s="17">
        <f t="shared" ref="R26:R32" si="17">Q26/P26</f>
        <v>0.21281395141772561</v>
      </c>
      <c r="S26" s="13">
        <f t="shared" ref="S26:S32" si="18">10*LOG(R26)</f>
        <v>-6.719999044544176</v>
      </c>
      <c r="T26" s="2">
        <v>-9.8335214923438894</v>
      </c>
      <c r="U26" s="2">
        <v>-4.2199433786382796</v>
      </c>
      <c r="W26" s="2"/>
      <c r="X26" s="2"/>
      <c r="Z26" s="2"/>
    </row>
    <row r="27" spans="1:26" x14ac:dyDescent="0.25">
      <c r="A27" s="34" t="s">
        <v>41</v>
      </c>
      <c r="C27" s="34">
        <v>-1</v>
      </c>
      <c r="D27" s="34">
        <v>1</v>
      </c>
      <c r="E27" s="34">
        <v>-1</v>
      </c>
      <c r="F27" s="32" t="s">
        <v>55</v>
      </c>
      <c r="G27" s="34">
        <v>9</v>
      </c>
      <c r="H27" s="34">
        <v>4</v>
      </c>
      <c r="I27" s="9">
        <v>13</v>
      </c>
      <c r="J27" s="3">
        <f t="shared" si="9"/>
        <v>0.59647657381417463</v>
      </c>
      <c r="K27" s="10">
        <f t="shared" si="10"/>
        <v>0.40352342618582532</v>
      </c>
      <c r="L27" s="3">
        <f t="shared" si="11"/>
        <v>7.7541954595842704</v>
      </c>
      <c r="M27" s="10">
        <f t="shared" si="12"/>
        <v>5.2458045404157287</v>
      </c>
      <c r="N27" s="3">
        <f t="shared" si="13"/>
        <v>4.6432308185939915E-2</v>
      </c>
      <c r="O27" s="10">
        <f t="shared" si="14"/>
        <v>3.6942285454044446E-2</v>
      </c>
      <c r="P27" s="3">
        <f t="shared" si="15"/>
        <v>0.65341939858985409</v>
      </c>
      <c r="Q27" s="3">
        <f t="shared" si="16"/>
        <v>0.34658060141014579</v>
      </c>
      <c r="R27" s="17">
        <f t="shared" si="17"/>
        <v>0.53041064002400629</v>
      </c>
      <c r="S27" s="13">
        <f t="shared" si="18"/>
        <v>-2.7538777257959297</v>
      </c>
      <c r="T27" s="22">
        <v>-6.2531929458024997</v>
      </c>
      <c r="U27" s="22">
        <v>0.311447689966519</v>
      </c>
      <c r="W27" s="2"/>
      <c r="X27" s="2"/>
      <c r="Z27" s="2"/>
    </row>
    <row r="28" spans="1:26" x14ac:dyDescent="0.25">
      <c r="A28" s="34" t="s">
        <v>39</v>
      </c>
      <c r="C28" s="34">
        <v>-1</v>
      </c>
      <c r="D28" s="34">
        <v>1</v>
      </c>
      <c r="E28" s="34">
        <v>1</v>
      </c>
      <c r="F28" s="32" t="s">
        <v>54</v>
      </c>
      <c r="G28" s="34">
        <v>16</v>
      </c>
      <c r="H28" s="34">
        <v>32</v>
      </c>
      <c r="I28" s="9">
        <v>48</v>
      </c>
      <c r="J28" s="3">
        <f t="shared" si="9"/>
        <v>0.30379339154308982</v>
      </c>
      <c r="K28" s="10">
        <f t="shared" si="10"/>
        <v>0.69620660845691018</v>
      </c>
      <c r="L28" s="3">
        <f t="shared" si="11"/>
        <v>14.582082794068311</v>
      </c>
      <c r="M28" s="10">
        <f t="shared" si="12"/>
        <v>33.417917205931687</v>
      </c>
      <c r="N28" s="3">
        <f t="shared" si="13"/>
        <v>8.7317861126416887E-2</v>
      </c>
      <c r="O28" s="10">
        <f t="shared" si="14"/>
        <v>0.23533744484565092</v>
      </c>
      <c r="P28" s="3">
        <f t="shared" si="15"/>
        <v>0.35755310229940301</v>
      </c>
      <c r="Q28" s="3">
        <f t="shared" si="16"/>
        <v>0.64244689770059704</v>
      </c>
      <c r="R28" s="17">
        <f t="shared" si="17"/>
        <v>1.7967873682791695</v>
      </c>
      <c r="S28" s="14">
        <f t="shared" si="18"/>
        <v>2.5449668576403388</v>
      </c>
      <c r="T28" s="2">
        <v>0.61390874113175598</v>
      </c>
      <c r="U28" s="2">
        <v>4.8874551105427004</v>
      </c>
      <c r="W28" s="2"/>
      <c r="X28" s="2"/>
      <c r="Z28" s="2"/>
    </row>
    <row r="29" spans="1:26" x14ac:dyDescent="0.25">
      <c r="A29" s="34" t="s">
        <v>53</v>
      </c>
      <c r="C29" s="34">
        <v>1</v>
      </c>
      <c r="D29" s="34">
        <v>-1</v>
      </c>
      <c r="E29" s="34">
        <v>-1</v>
      </c>
      <c r="F29" s="32" t="s">
        <v>52</v>
      </c>
      <c r="G29" s="34">
        <v>13</v>
      </c>
      <c r="H29" s="34">
        <v>1</v>
      </c>
      <c r="I29" s="9">
        <v>14</v>
      </c>
      <c r="J29" s="3">
        <f t="shared" si="9"/>
        <v>0.92687056976990401</v>
      </c>
      <c r="K29" s="10">
        <f t="shared" si="10"/>
        <v>7.3129430230095965E-2</v>
      </c>
      <c r="L29" s="3">
        <f t="shared" si="11"/>
        <v>12.976187976778656</v>
      </c>
      <c r="M29" s="10">
        <f t="shared" si="12"/>
        <v>1.0238120232213435</v>
      </c>
      <c r="N29" s="3">
        <f t="shared" si="13"/>
        <v>7.7701724486679058E-2</v>
      </c>
      <c r="O29" s="10">
        <f t="shared" si="14"/>
        <v>7.2099438173364094E-3</v>
      </c>
      <c r="P29" s="3">
        <f t="shared" si="15"/>
        <v>0.94174372659116168</v>
      </c>
      <c r="Q29" s="3">
        <f t="shared" si="16"/>
        <v>5.8256273408838252E-2</v>
      </c>
      <c r="R29" s="17">
        <f t="shared" si="17"/>
        <v>6.1860006882879924E-2</v>
      </c>
      <c r="S29" s="13">
        <f t="shared" si="18"/>
        <v>-12.085900360108772</v>
      </c>
      <c r="T29" s="2">
        <v>-16.721783060559801</v>
      </c>
      <c r="U29" s="2">
        <v>-8.6642425023572205</v>
      </c>
      <c r="W29" s="2"/>
      <c r="X29" s="2"/>
      <c r="Z29" s="2"/>
    </row>
    <row r="30" spans="1:26" x14ac:dyDescent="0.25">
      <c r="A30" s="34" t="s">
        <v>51</v>
      </c>
      <c r="C30" s="34">
        <v>1</v>
      </c>
      <c r="D30" s="34">
        <v>-1</v>
      </c>
      <c r="E30" s="34">
        <v>1</v>
      </c>
      <c r="F30" s="32" t="s">
        <v>50</v>
      </c>
      <c r="G30" s="34">
        <v>20</v>
      </c>
      <c r="H30" s="34">
        <v>2</v>
      </c>
      <c r="I30" s="9">
        <v>22</v>
      </c>
      <c r="J30" s="3">
        <f t="shared" si="9"/>
        <v>0.78909501102192681</v>
      </c>
      <c r="K30" s="10">
        <f t="shared" si="10"/>
        <v>0.21090498897807317</v>
      </c>
      <c r="L30" s="3">
        <f t="shared" si="11"/>
        <v>17.360090242482389</v>
      </c>
      <c r="M30" s="10">
        <f t="shared" si="12"/>
        <v>4.6399097575176098</v>
      </c>
      <c r="N30" s="3">
        <f t="shared" si="13"/>
        <v>0.10395263628264109</v>
      </c>
      <c r="O30" s="10">
        <f t="shared" si="14"/>
        <v>3.2675420790580501E-2</v>
      </c>
      <c r="P30" s="3">
        <f t="shared" si="15"/>
        <v>0.82675152284557885</v>
      </c>
      <c r="Q30" s="3">
        <f t="shared" si="16"/>
        <v>0.17324847715442127</v>
      </c>
      <c r="R30" s="17">
        <f t="shared" si="17"/>
        <v>0.20955326040177216</v>
      </c>
      <c r="S30" s="13">
        <f t="shared" si="18"/>
        <v>-6.7870557766725002</v>
      </c>
      <c r="T30" s="2">
        <v>-9.6998406078849406</v>
      </c>
      <c r="U30" s="2">
        <v>-4.4229870321023697</v>
      </c>
      <c r="W30" s="2"/>
      <c r="X30" s="2"/>
      <c r="Z30" s="2"/>
    </row>
    <row r="31" spans="1:26" x14ac:dyDescent="0.25">
      <c r="A31" s="34" t="s">
        <v>49</v>
      </c>
      <c r="C31" s="34">
        <v>1</v>
      </c>
      <c r="D31" s="34">
        <v>1</v>
      </c>
      <c r="E31" s="34">
        <v>-1</v>
      </c>
      <c r="F31" s="32" t="s">
        <v>48</v>
      </c>
      <c r="G31" s="34">
        <v>5</v>
      </c>
      <c r="H31" s="34">
        <v>2</v>
      </c>
      <c r="I31" s="9">
        <v>7</v>
      </c>
      <c r="J31" s="3">
        <f t="shared" si="9"/>
        <v>0.60018735327177475</v>
      </c>
      <c r="K31" s="10">
        <f t="shared" si="10"/>
        <v>0.39981264672822525</v>
      </c>
      <c r="L31" s="3">
        <f t="shared" si="11"/>
        <v>4.2013114729024235</v>
      </c>
      <c r="M31" s="10">
        <f t="shared" si="12"/>
        <v>2.7986885270975765</v>
      </c>
      <c r="N31" s="3">
        <f t="shared" si="13"/>
        <v>2.515755375418267E-2</v>
      </c>
      <c r="O31" s="10">
        <f t="shared" si="14"/>
        <v>1.9709074112167404E-2</v>
      </c>
      <c r="P31" s="3">
        <f t="shared" si="15"/>
        <v>0.65690773352210374</v>
      </c>
      <c r="Q31" s="3">
        <f t="shared" si="16"/>
        <v>0.3430922664778962</v>
      </c>
      <c r="R31" s="17">
        <f t="shared" si="17"/>
        <v>0.52228379872826047</v>
      </c>
      <c r="S31" s="13">
        <f t="shared" si="18"/>
        <v>-2.8209344579242552</v>
      </c>
      <c r="T31" s="22">
        <v>-6.459991812987</v>
      </c>
      <c r="U31" s="22">
        <v>0.56215731155192095</v>
      </c>
      <c r="W31" s="2"/>
      <c r="X31" s="2"/>
      <c r="Z31" s="2"/>
    </row>
    <row r="32" spans="1:26" x14ac:dyDescent="0.25">
      <c r="A32" s="34" t="s">
        <v>47</v>
      </c>
      <c r="C32" s="34">
        <v>1</v>
      </c>
      <c r="D32" s="34">
        <v>1</v>
      </c>
      <c r="E32" s="34">
        <v>1</v>
      </c>
      <c r="F32" s="32" t="s">
        <v>46</v>
      </c>
      <c r="G32" s="34">
        <v>34</v>
      </c>
      <c r="H32" s="34">
        <v>88</v>
      </c>
      <c r="I32" s="9">
        <v>122</v>
      </c>
      <c r="J32" s="3">
        <f t="shared" si="9"/>
        <v>0.30706893659925683</v>
      </c>
      <c r="K32" s="10">
        <f t="shared" si="10"/>
        <v>0.69293106340074317</v>
      </c>
      <c r="L32" s="3">
        <f t="shared" si="11"/>
        <v>37.462410265109334</v>
      </c>
      <c r="M32" s="10">
        <f t="shared" si="12"/>
        <v>84.537589734890673</v>
      </c>
      <c r="N32" s="3">
        <f t="shared" si="13"/>
        <v>0.22432581018675204</v>
      </c>
      <c r="O32" s="10">
        <f t="shared" si="14"/>
        <v>0.59533513830382456</v>
      </c>
      <c r="P32" s="3">
        <f t="shared" si="15"/>
        <v>0.36110764280817176</v>
      </c>
      <c r="Q32" s="3">
        <f t="shared" si="16"/>
        <v>0.63889235719182824</v>
      </c>
      <c r="R32" s="17">
        <f t="shared" si="17"/>
        <v>1.7692573666495941</v>
      </c>
      <c r="S32" s="14">
        <f t="shared" si="18"/>
        <v>2.4779101255120164</v>
      </c>
      <c r="T32" s="2">
        <v>1.35026789660049</v>
      </c>
      <c r="U32" s="2">
        <v>3.81674176789745</v>
      </c>
      <c r="W32" s="2"/>
      <c r="X32" s="2"/>
      <c r="Z32" s="2"/>
    </row>
    <row r="33" spans="1:26" x14ac:dyDescent="0.25">
      <c r="A33" s="34" t="s">
        <v>11</v>
      </c>
      <c r="F33" s="9"/>
      <c r="G33" s="34">
        <v>167</v>
      </c>
      <c r="H33" s="34">
        <v>142</v>
      </c>
      <c r="I33" s="9">
        <v>309</v>
      </c>
      <c r="K33" s="9"/>
      <c r="L33" s="34">
        <f>SUM(L25:L32)</f>
        <v>166.99999983917027</v>
      </c>
      <c r="M33" s="9">
        <f>SUM(M25:M32)</f>
        <v>142.00000016082973</v>
      </c>
      <c r="N33" s="34">
        <f>SUM(N25:N32)</f>
        <v>1.0000000000000002</v>
      </c>
      <c r="O33" s="9">
        <f>SUM(O25:O32)</f>
        <v>1</v>
      </c>
      <c r="Q33" s="9"/>
      <c r="R33" s="18"/>
      <c r="W33" s="3"/>
    </row>
    <row r="34" spans="1:26" x14ac:dyDescent="0.25">
      <c r="W34" s="3"/>
    </row>
    <row r="35" spans="1:26" x14ac:dyDescent="0.25">
      <c r="A35" s="23" t="s">
        <v>63</v>
      </c>
      <c r="W35" s="3"/>
    </row>
    <row r="36" spans="1:26" x14ac:dyDescent="0.25">
      <c r="A36" s="34" t="s">
        <v>10</v>
      </c>
      <c r="B36" s="34">
        <v>-0.85514220741323799</v>
      </c>
      <c r="C36" s="34">
        <v>-7.7201915891786403E-3</v>
      </c>
      <c r="D36" s="34">
        <v>1.06666861867341</v>
      </c>
      <c r="E36" s="34">
        <v>0.61005202739563003</v>
      </c>
      <c r="H36" s="4" t="s">
        <v>9</v>
      </c>
      <c r="I36" s="34">
        <v>309</v>
      </c>
      <c r="W36" s="3"/>
    </row>
    <row r="37" spans="1:26" x14ac:dyDescent="0.25">
      <c r="A37" s="34" t="s">
        <v>8</v>
      </c>
      <c r="B37" s="34">
        <v>0.18791943974334999</v>
      </c>
      <c r="C37" s="34">
        <v>0.14869612826279899</v>
      </c>
      <c r="D37" s="34">
        <v>0.16791534391867399</v>
      </c>
      <c r="E37" s="34">
        <v>0.19117789199379001</v>
      </c>
      <c r="H37" s="4" t="s">
        <v>7</v>
      </c>
      <c r="I37" s="34">
        <v>4</v>
      </c>
      <c r="W37" s="3"/>
    </row>
    <row r="38" spans="1:26" x14ac:dyDescent="0.25">
      <c r="A38" s="34" t="s">
        <v>6</v>
      </c>
      <c r="B38" s="34">
        <v>-4.5505787404493301</v>
      </c>
      <c r="C38" s="34">
        <v>-5.19192508868443E-2</v>
      </c>
      <c r="D38" s="34">
        <v>6.3524189855456497</v>
      </c>
      <c r="E38" s="34">
        <v>3.1910176487114299</v>
      </c>
      <c r="H38" s="4" t="s">
        <v>5</v>
      </c>
      <c r="I38" s="39">
        <f>2/3</f>
        <v>0.66666666666666663</v>
      </c>
      <c r="J38" s="23" t="s">
        <v>83</v>
      </c>
      <c r="W38" s="3"/>
    </row>
    <row r="39" spans="1:26" x14ac:dyDescent="0.25">
      <c r="A39" s="35" t="s">
        <v>4</v>
      </c>
      <c r="B39" s="15">
        <v>5.3498561759889798E-6</v>
      </c>
      <c r="C39" s="35">
        <v>0.95859303497270398</v>
      </c>
      <c r="D39" s="15">
        <v>2.11955060933605E-10</v>
      </c>
      <c r="E39" s="35">
        <v>1.41772619742686E-3</v>
      </c>
      <c r="H39" s="4" t="s">
        <v>3</v>
      </c>
      <c r="I39" s="2">
        <v>333.64333030988399</v>
      </c>
      <c r="W39" s="3"/>
    </row>
    <row r="41" spans="1:26" ht="15.75" thickBot="1" x14ac:dyDescent="0.3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W41" s="3"/>
    </row>
    <row r="42" spans="1:26" x14ac:dyDescent="0.25">
      <c r="W42" s="3"/>
    </row>
    <row r="43" spans="1:26" x14ac:dyDescent="0.25">
      <c r="A43" s="23" t="s">
        <v>85</v>
      </c>
      <c r="C43" s="23" t="s">
        <v>62</v>
      </c>
      <c r="G43" s="23" t="s">
        <v>70</v>
      </c>
      <c r="J43" s="23" t="s">
        <v>64</v>
      </c>
      <c r="L43" s="23" t="s">
        <v>69</v>
      </c>
      <c r="N43" s="23" t="s">
        <v>65</v>
      </c>
      <c r="P43" s="23" t="s">
        <v>66</v>
      </c>
      <c r="R43" s="23" t="s">
        <v>67</v>
      </c>
      <c r="S43" s="23" t="s">
        <v>68</v>
      </c>
      <c r="W43" s="3"/>
    </row>
    <row r="44" spans="1:26" x14ac:dyDescent="0.25">
      <c r="A44" s="6"/>
      <c r="B44" s="6" t="s">
        <v>31</v>
      </c>
      <c r="C44" s="6" t="s">
        <v>0</v>
      </c>
      <c r="D44" s="6" t="s">
        <v>1</v>
      </c>
      <c r="E44" s="6" t="s">
        <v>2</v>
      </c>
      <c r="F44" s="8" t="s">
        <v>30</v>
      </c>
      <c r="G44" s="6" t="s">
        <v>29</v>
      </c>
      <c r="H44" s="6" t="s">
        <v>28</v>
      </c>
      <c r="I44" s="8" t="s">
        <v>27</v>
      </c>
      <c r="J44" s="6" t="s">
        <v>26</v>
      </c>
      <c r="K44" s="8" t="s">
        <v>25</v>
      </c>
      <c r="L44" s="6" t="s">
        <v>24</v>
      </c>
      <c r="M44" s="8" t="s">
        <v>23</v>
      </c>
      <c r="N44" s="6" t="s">
        <v>22</v>
      </c>
      <c r="O44" s="8" t="s">
        <v>21</v>
      </c>
      <c r="P44" s="40" t="s">
        <v>20</v>
      </c>
      <c r="Q44" s="41" t="s">
        <v>19</v>
      </c>
      <c r="R44" s="16" t="s">
        <v>61</v>
      </c>
      <c r="S44" s="7" t="s">
        <v>18</v>
      </c>
      <c r="T44" s="7" t="s">
        <v>17</v>
      </c>
      <c r="U44" s="7" t="s">
        <v>16</v>
      </c>
    </row>
    <row r="45" spans="1:26" x14ac:dyDescent="0.25">
      <c r="A45" s="34" t="s">
        <v>15</v>
      </c>
      <c r="C45" s="34">
        <v>-1</v>
      </c>
      <c r="D45" s="34">
        <v>-1</v>
      </c>
      <c r="E45" s="34">
        <v>-1</v>
      </c>
      <c r="F45" s="32" t="s">
        <v>57</v>
      </c>
      <c r="G45" s="34">
        <v>47</v>
      </c>
      <c r="H45" s="34">
        <v>6</v>
      </c>
      <c r="I45" s="9">
        <v>53</v>
      </c>
      <c r="J45" s="3">
        <f>1-K45</f>
        <v>0.92581707447496053</v>
      </c>
      <c r="K45" s="10">
        <f>1/(1+EXP(-(($B$16)+(C45*$C$16)+(D45*$D$16)+E45*$E$16)))</f>
        <v>7.4182925525039495E-2</v>
      </c>
      <c r="L45" s="3">
        <f>I45*J45</f>
        <v>49.068304947172905</v>
      </c>
      <c r="M45" s="10">
        <f>I45*K45</f>
        <v>3.9316950528270933</v>
      </c>
      <c r="N45" s="3">
        <f>L45/L$13</f>
        <v>0.2938221855953787</v>
      </c>
      <c r="O45" s="10">
        <f>M45/M$13</f>
        <v>2.768799329840874E-2</v>
      </c>
      <c r="P45" s="3">
        <f>(N45*1)/(($N45*1)+($O45*$I$58))</f>
        <v>0.87615484470898208</v>
      </c>
      <c r="Q45" s="3">
        <f>(O45*$I$58)/(($N45*1)+($O45*$I$58))</f>
        <v>0.12384515529101794</v>
      </c>
      <c r="R45" s="17">
        <f>Q45/P45</f>
        <v>0.14135076241249747</v>
      </c>
      <c r="S45" s="13">
        <f>10*LOG(R45)</f>
        <v>-8.4970184468668215</v>
      </c>
      <c r="T45" s="2">
        <v>-12.6953852901456</v>
      </c>
      <c r="U45" s="2">
        <v>-5.6713016049172804</v>
      </c>
      <c r="W45" s="2"/>
      <c r="X45" s="2"/>
      <c r="Y45" s="2"/>
      <c r="Z45" s="2"/>
    </row>
    <row r="46" spans="1:26" x14ac:dyDescent="0.25">
      <c r="A46" s="34" t="s">
        <v>13</v>
      </c>
      <c r="C46" s="34">
        <v>-1</v>
      </c>
      <c r="D46" s="34">
        <v>-1</v>
      </c>
      <c r="E46" s="34">
        <v>1</v>
      </c>
      <c r="F46" s="32" t="s">
        <v>56</v>
      </c>
      <c r="G46" s="34">
        <v>23</v>
      </c>
      <c r="H46" s="34">
        <v>7</v>
      </c>
      <c r="I46" s="9">
        <v>30</v>
      </c>
      <c r="J46" s="3">
        <f t="shared" ref="J46:J52" si="19">1-K46</f>
        <v>0.78651388936906641</v>
      </c>
      <c r="K46" s="10">
        <f t="shared" ref="K46:K52" si="20">1/(1+EXP(-(($B$16)+(C46*$C$16)+(D46*$D$16)+E46*$E$16)))</f>
        <v>0.21348611063093353</v>
      </c>
      <c r="L46" s="3">
        <f t="shared" ref="L46:L52" si="21">I46*J46</f>
        <v>23.595416681071992</v>
      </c>
      <c r="M46" s="10">
        <f t="shared" ref="M46:M52" si="22">I46*K46</f>
        <v>6.4045833189280064</v>
      </c>
      <c r="N46" s="3">
        <f t="shared" ref="N46:N52" si="23">L46/L$13</f>
        <v>0.14128992038200966</v>
      </c>
      <c r="O46" s="10">
        <f t="shared" ref="O46:O52" si="24">M46/M$13</f>
        <v>4.5102699377986985E-2</v>
      </c>
      <c r="P46" s="3">
        <f t="shared" ref="P46:P52" si="25">(N46*1)/(($N46*1)+($O46*$I$58))</f>
        <v>0.67620961138341451</v>
      </c>
      <c r="Q46" s="3">
        <f t="shared" ref="Q46:Q52" si="26">(O46*$I$58)/(($N46*1)+($O46*$I$58))</f>
        <v>0.32379038861658543</v>
      </c>
      <c r="R46" s="17">
        <f t="shared" ref="R46:R52" si="27">Q46/P46</f>
        <v>0.47883139068988262</v>
      </c>
      <c r="S46" s="13">
        <f t="shared" ref="S46:S52" si="28">10*LOG(R46)</f>
        <v>-3.1981738634305512</v>
      </c>
      <c r="T46" s="43">
        <v>-6.3116963112302704</v>
      </c>
      <c r="U46" s="43">
        <v>-0.69811819752465998</v>
      </c>
      <c r="W46" s="2"/>
      <c r="X46" s="2"/>
      <c r="Y46" s="2"/>
      <c r="Z46" s="2"/>
    </row>
    <row r="47" spans="1:26" x14ac:dyDescent="0.25">
      <c r="A47" s="34" t="s">
        <v>41</v>
      </c>
      <c r="C47" s="34">
        <v>-1</v>
      </c>
      <c r="D47" s="34">
        <v>1</v>
      </c>
      <c r="E47" s="34">
        <v>-1</v>
      </c>
      <c r="F47" s="32" t="s">
        <v>55</v>
      </c>
      <c r="G47" s="34">
        <v>9</v>
      </c>
      <c r="H47" s="34">
        <v>4</v>
      </c>
      <c r="I47" s="9">
        <v>13</v>
      </c>
      <c r="J47" s="3">
        <f t="shared" si="19"/>
        <v>0.59647657381417463</v>
      </c>
      <c r="K47" s="10">
        <f t="shared" si="20"/>
        <v>0.40352342618582532</v>
      </c>
      <c r="L47" s="3">
        <f t="shared" si="21"/>
        <v>7.7541954595842704</v>
      </c>
      <c r="M47" s="10">
        <f t="shared" si="22"/>
        <v>5.2458045404157287</v>
      </c>
      <c r="N47" s="3">
        <f t="shared" si="23"/>
        <v>4.6432308185939915E-2</v>
      </c>
      <c r="O47" s="10">
        <f t="shared" si="24"/>
        <v>3.6942285454044446E-2</v>
      </c>
      <c r="P47" s="3">
        <f t="shared" si="25"/>
        <v>0.4559082180781589</v>
      </c>
      <c r="Q47" s="3">
        <f t="shared" si="26"/>
        <v>0.54409178192184116</v>
      </c>
      <c r="R47" s="17">
        <f t="shared" si="27"/>
        <v>1.1934239400540143</v>
      </c>
      <c r="S47" s="43">
        <f t="shared" si="28"/>
        <v>0.76794745531769559</v>
      </c>
      <c r="T47" s="22">
        <v>-2.7313677646888799</v>
      </c>
      <c r="U47" s="22">
        <v>3.83327287108014</v>
      </c>
      <c r="W47" s="2"/>
      <c r="X47" s="2"/>
      <c r="Y47" s="2"/>
      <c r="Z47" s="2"/>
    </row>
    <row r="48" spans="1:26" x14ac:dyDescent="0.25">
      <c r="A48" s="34" t="s">
        <v>39</v>
      </c>
      <c r="C48" s="34">
        <v>-1</v>
      </c>
      <c r="D48" s="34">
        <v>1</v>
      </c>
      <c r="E48" s="34">
        <v>1</v>
      </c>
      <c r="F48" s="32" t="s">
        <v>54</v>
      </c>
      <c r="G48" s="34">
        <v>16</v>
      </c>
      <c r="H48" s="34">
        <v>32</v>
      </c>
      <c r="I48" s="9">
        <v>48</v>
      </c>
      <c r="J48" s="3">
        <f t="shared" si="19"/>
        <v>0.30379339154308982</v>
      </c>
      <c r="K48" s="10">
        <f t="shared" si="20"/>
        <v>0.69620660845691018</v>
      </c>
      <c r="L48" s="3">
        <f t="shared" si="21"/>
        <v>14.582082794068311</v>
      </c>
      <c r="M48" s="10">
        <f t="shared" si="22"/>
        <v>33.417917205931687</v>
      </c>
      <c r="N48" s="3">
        <f t="shared" si="23"/>
        <v>8.7317861126416887E-2</v>
      </c>
      <c r="O48" s="10">
        <f t="shared" si="24"/>
        <v>0.23533744484565092</v>
      </c>
      <c r="P48" s="3">
        <f t="shared" si="25"/>
        <v>0.19830364798558781</v>
      </c>
      <c r="Q48" s="3">
        <f t="shared" si="26"/>
        <v>0.80169635201441225</v>
      </c>
      <c r="R48" s="17">
        <f t="shared" si="27"/>
        <v>4.0427715786281322</v>
      </c>
      <c r="S48" s="14">
        <f t="shared" si="28"/>
        <v>6.066792038753964</v>
      </c>
      <c r="T48" s="2">
        <v>4.1357339222453797</v>
      </c>
      <c r="U48" s="2">
        <v>8.4092802916563194</v>
      </c>
      <c r="W48" s="2"/>
      <c r="X48" s="2"/>
      <c r="Y48" s="2"/>
      <c r="Z48" s="2"/>
    </row>
    <row r="49" spans="1:26" x14ac:dyDescent="0.25">
      <c r="A49" s="34" t="s">
        <v>53</v>
      </c>
      <c r="C49" s="34">
        <v>1</v>
      </c>
      <c r="D49" s="34">
        <v>-1</v>
      </c>
      <c r="E49" s="34">
        <v>-1</v>
      </c>
      <c r="F49" s="32" t="s">
        <v>52</v>
      </c>
      <c r="G49" s="34">
        <v>13</v>
      </c>
      <c r="H49" s="34">
        <v>1</v>
      </c>
      <c r="I49" s="9">
        <v>14</v>
      </c>
      <c r="J49" s="3">
        <f t="shared" si="19"/>
        <v>0.92687056976990401</v>
      </c>
      <c r="K49" s="10">
        <f t="shared" si="20"/>
        <v>7.3129430230095965E-2</v>
      </c>
      <c r="L49" s="3">
        <f t="shared" si="21"/>
        <v>12.976187976778656</v>
      </c>
      <c r="M49" s="10">
        <f t="shared" si="22"/>
        <v>1.0238120232213435</v>
      </c>
      <c r="N49" s="3">
        <f t="shared" si="23"/>
        <v>7.7701724486679058E-2</v>
      </c>
      <c r="O49" s="10">
        <f t="shared" si="24"/>
        <v>7.2099438173364094E-3</v>
      </c>
      <c r="P49" s="3">
        <f t="shared" si="25"/>
        <v>0.87782053521214731</v>
      </c>
      <c r="Q49" s="3">
        <f t="shared" si="26"/>
        <v>0.12217946478785273</v>
      </c>
      <c r="R49" s="17">
        <f t="shared" si="27"/>
        <v>0.13918501548647982</v>
      </c>
      <c r="S49" s="13">
        <f t="shared" si="28"/>
        <v>-8.5640751789951466</v>
      </c>
      <c r="T49" s="2">
        <v>-13.199957879446099</v>
      </c>
      <c r="U49" s="2">
        <v>-5.1424173212435997</v>
      </c>
      <c r="W49" s="2"/>
      <c r="X49" s="2"/>
      <c r="Y49" s="2"/>
      <c r="Z49" s="2"/>
    </row>
    <row r="50" spans="1:26" x14ac:dyDescent="0.25">
      <c r="A50" s="34" t="s">
        <v>51</v>
      </c>
      <c r="C50" s="34">
        <v>1</v>
      </c>
      <c r="D50" s="34">
        <v>-1</v>
      </c>
      <c r="E50" s="34">
        <v>1</v>
      </c>
      <c r="F50" s="32" t="s">
        <v>50</v>
      </c>
      <c r="G50" s="34">
        <v>20</v>
      </c>
      <c r="H50" s="34">
        <v>2</v>
      </c>
      <c r="I50" s="9">
        <v>22</v>
      </c>
      <c r="J50" s="3">
        <f t="shared" si="19"/>
        <v>0.78909501102192681</v>
      </c>
      <c r="K50" s="10">
        <f t="shared" si="20"/>
        <v>0.21090498897807317</v>
      </c>
      <c r="L50" s="3">
        <f t="shared" si="21"/>
        <v>17.360090242482389</v>
      </c>
      <c r="M50" s="10">
        <f t="shared" si="22"/>
        <v>4.6399097575176098</v>
      </c>
      <c r="N50" s="3">
        <f t="shared" si="23"/>
        <v>0.10395263628264109</v>
      </c>
      <c r="O50" s="10">
        <f t="shared" si="24"/>
        <v>3.2675420790580501E-2</v>
      </c>
      <c r="P50" s="3">
        <f t="shared" si="25"/>
        <v>0.67958104615818604</v>
      </c>
      <c r="Q50" s="3">
        <f t="shared" si="26"/>
        <v>0.32041895384181401</v>
      </c>
      <c r="R50" s="17">
        <f t="shared" si="27"/>
        <v>0.47149483590398739</v>
      </c>
      <c r="S50" s="13">
        <f t="shared" si="28"/>
        <v>-3.265230595558875</v>
      </c>
      <c r="T50" s="43">
        <v>-6.1780154267713101</v>
      </c>
      <c r="U50" s="43">
        <v>-0.90116185098874102</v>
      </c>
      <c r="W50" s="2"/>
      <c r="X50" s="2"/>
      <c r="Y50" s="2"/>
      <c r="Z50" s="2"/>
    </row>
    <row r="51" spans="1:26" x14ac:dyDescent="0.25">
      <c r="A51" s="34" t="s">
        <v>49</v>
      </c>
      <c r="C51" s="34">
        <v>1</v>
      </c>
      <c r="D51" s="34">
        <v>1</v>
      </c>
      <c r="E51" s="34">
        <v>-1</v>
      </c>
      <c r="F51" s="32" t="s">
        <v>48</v>
      </c>
      <c r="G51" s="34">
        <v>5</v>
      </c>
      <c r="H51" s="34">
        <v>2</v>
      </c>
      <c r="I51" s="9">
        <v>7</v>
      </c>
      <c r="J51" s="3">
        <f t="shared" si="19"/>
        <v>0.60018735327177475</v>
      </c>
      <c r="K51" s="10">
        <f t="shared" si="20"/>
        <v>0.39981264672822525</v>
      </c>
      <c r="L51" s="3">
        <f t="shared" si="21"/>
        <v>4.2013114729024235</v>
      </c>
      <c r="M51" s="10">
        <f t="shared" si="22"/>
        <v>2.7986885270975765</v>
      </c>
      <c r="N51" s="3">
        <f t="shared" si="23"/>
        <v>2.515755375418267E-2</v>
      </c>
      <c r="O51" s="10">
        <f t="shared" si="24"/>
        <v>1.9709074112167404E-2</v>
      </c>
      <c r="P51" s="3">
        <f t="shared" si="25"/>
        <v>0.45974082952808176</v>
      </c>
      <c r="Q51" s="3">
        <f t="shared" si="26"/>
        <v>0.54025917047191829</v>
      </c>
      <c r="R51" s="17">
        <f t="shared" si="27"/>
        <v>1.1751385471385858</v>
      </c>
      <c r="S51" s="43">
        <f t="shared" si="28"/>
        <v>0.70089072318936885</v>
      </c>
      <c r="T51" s="22">
        <v>-2.9381666318733699</v>
      </c>
      <c r="U51" s="22">
        <v>4.0839824926655401</v>
      </c>
      <c r="W51" s="2"/>
      <c r="X51" s="2"/>
      <c r="Y51" s="2"/>
      <c r="Z51" s="2"/>
    </row>
    <row r="52" spans="1:26" x14ac:dyDescent="0.25">
      <c r="A52" s="34" t="s">
        <v>47</v>
      </c>
      <c r="C52" s="34">
        <v>1</v>
      </c>
      <c r="D52" s="34">
        <v>1</v>
      </c>
      <c r="E52" s="34">
        <v>1</v>
      </c>
      <c r="F52" s="32" t="s">
        <v>46</v>
      </c>
      <c r="G52" s="34">
        <v>34</v>
      </c>
      <c r="H52" s="34">
        <v>88</v>
      </c>
      <c r="I52" s="9">
        <v>122</v>
      </c>
      <c r="J52" s="3">
        <f t="shared" si="19"/>
        <v>0.30706893659925683</v>
      </c>
      <c r="K52" s="10">
        <f t="shared" si="20"/>
        <v>0.69293106340074317</v>
      </c>
      <c r="L52" s="3">
        <f t="shared" si="21"/>
        <v>37.462410265109334</v>
      </c>
      <c r="M52" s="10">
        <f t="shared" si="22"/>
        <v>84.537589734890673</v>
      </c>
      <c r="N52" s="3">
        <f t="shared" si="23"/>
        <v>0.22432581018675204</v>
      </c>
      <c r="O52" s="10">
        <f t="shared" si="24"/>
        <v>0.59533513830382456</v>
      </c>
      <c r="P52" s="3">
        <f t="shared" si="25"/>
        <v>0.20076978851311253</v>
      </c>
      <c r="Q52" s="3">
        <f t="shared" si="26"/>
        <v>0.79923021148688733</v>
      </c>
      <c r="R52" s="17">
        <f t="shared" si="27"/>
        <v>3.9808290749615876</v>
      </c>
      <c r="S52" s="14">
        <f t="shared" si="28"/>
        <v>5.9997353066256416</v>
      </c>
      <c r="T52" s="2">
        <v>4.8720930777141103</v>
      </c>
      <c r="U52" s="2">
        <v>7.3385669490110699</v>
      </c>
      <c r="W52" s="2"/>
      <c r="X52" s="2"/>
      <c r="Y52" s="2"/>
      <c r="Z52" s="2"/>
    </row>
    <row r="53" spans="1:26" x14ac:dyDescent="0.25">
      <c r="A53" s="34" t="s">
        <v>11</v>
      </c>
      <c r="F53" s="9"/>
      <c r="G53" s="34">
        <v>167</v>
      </c>
      <c r="H53" s="34">
        <v>142</v>
      </c>
      <c r="I53" s="9">
        <v>309</v>
      </c>
      <c r="K53" s="9"/>
      <c r="L53" s="34">
        <f>SUM(L45:L52)</f>
        <v>166.99999983917027</v>
      </c>
      <c r="M53" s="9">
        <f>SUM(M45:M52)</f>
        <v>142.00000016082973</v>
      </c>
      <c r="N53" s="34">
        <f>SUM(N45:N52)</f>
        <v>1.0000000000000002</v>
      </c>
      <c r="O53" s="9">
        <f>SUM(O45:O52)</f>
        <v>1</v>
      </c>
      <c r="Q53" s="9"/>
      <c r="R53" s="18"/>
      <c r="W53" s="3"/>
    </row>
    <row r="54" spans="1:26" x14ac:dyDescent="0.25">
      <c r="W54" s="3"/>
    </row>
    <row r="55" spans="1:26" x14ac:dyDescent="0.25">
      <c r="A55" s="23" t="s">
        <v>63</v>
      </c>
      <c r="W55" s="3"/>
    </row>
    <row r="56" spans="1:26" x14ac:dyDescent="0.25">
      <c r="A56" s="34" t="s">
        <v>10</v>
      </c>
      <c r="B56" s="34">
        <v>-0.85514220741323799</v>
      </c>
      <c r="C56" s="34">
        <v>-7.7201915891786403E-3</v>
      </c>
      <c r="D56" s="34">
        <v>1.06666861867341</v>
      </c>
      <c r="E56" s="34">
        <v>0.61005202739563003</v>
      </c>
      <c r="H56" s="4" t="s">
        <v>9</v>
      </c>
      <c r="I56" s="34">
        <v>309</v>
      </c>
      <c r="W56" s="3"/>
    </row>
    <row r="57" spans="1:26" x14ac:dyDescent="0.25">
      <c r="A57" s="34" t="s">
        <v>8</v>
      </c>
      <c r="B57" s="34">
        <v>0.18791943974334999</v>
      </c>
      <c r="C57" s="34">
        <v>0.14869612826279899</v>
      </c>
      <c r="D57" s="34">
        <v>0.16791534391867399</v>
      </c>
      <c r="E57" s="34">
        <v>0.19117789199379001</v>
      </c>
      <c r="H57" s="4" t="s">
        <v>7</v>
      </c>
      <c r="I57" s="34">
        <v>4</v>
      </c>
      <c r="W57" s="3"/>
    </row>
    <row r="58" spans="1:26" x14ac:dyDescent="0.25">
      <c r="A58" s="34" t="s">
        <v>6</v>
      </c>
      <c r="B58" s="34">
        <v>-4.5505787404493301</v>
      </c>
      <c r="C58" s="34">
        <v>-5.19192508868443E-2</v>
      </c>
      <c r="D58" s="34">
        <v>6.3524189855456497</v>
      </c>
      <c r="E58" s="34">
        <v>3.1910176487114299</v>
      </c>
      <c r="H58" s="4" t="s">
        <v>5</v>
      </c>
      <c r="I58" s="42">
        <v>1.5</v>
      </c>
      <c r="J58" s="23" t="s">
        <v>86</v>
      </c>
      <c r="W58" s="3"/>
    </row>
    <row r="59" spans="1:26" x14ac:dyDescent="0.25">
      <c r="A59" s="35" t="s">
        <v>4</v>
      </c>
      <c r="B59" s="15">
        <v>5.3498561759889798E-6</v>
      </c>
      <c r="C59" s="35">
        <v>0.95859303497270398</v>
      </c>
      <c r="D59" s="15">
        <v>2.11955060933605E-10</v>
      </c>
      <c r="E59" s="35">
        <v>1.41772619742686E-3</v>
      </c>
      <c r="H59" s="4" t="s">
        <v>3</v>
      </c>
      <c r="I59" s="2">
        <v>333.64333030988399</v>
      </c>
      <c r="W59" s="3"/>
    </row>
    <row r="61" spans="1:26" ht="15.75" thickBot="1" x14ac:dyDescent="0.3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W61" s="3"/>
    </row>
    <row r="62" spans="1:26" x14ac:dyDescent="0.25">
      <c r="W62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4"/>
  <sheetViews>
    <sheetView zoomScale="80" zoomScaleNormal="80" workbookViewId="0"/>
  </sheetViews>
  <sheetFormatPr defaultRowHeight="15" x14ac:dyDescent="0.25"/>
  <cols>
    <col min="8" max="9" width="9.140625" style="3"/>
    <col min="12" max="14" width="9.140625" customWidth="1"/>
    <col min="17" max="19" width="9.140625" style="2"/>
  </cols>
  <sheetData>
    <row r="1" spans="1:19" ht="18.75" x14ac:dyDescent="0.3">
      <c r="A1" s="19" t="s">
        <v>32</v>
      </c>
    </row>
    <row r="2" spans="1:19" x14ac:dyDescent="0.25">
      <c r="A2" s="6"/>
      <c r="B2" s="6" t="s">
        <v>31</v>
      </c>
      <c r="C2" s="6" t="s">
        <v>0</v>
      </c>
      <c r="D2" s="8" t="s">
        <v>30</v>
      </c>
      <c r="E2" s="6" t="s">
        <v>29</v>
      </c>
      <c r="F2" s="6" t="s">
        <v>28</v>
      </c>
      <c r="G2" s="8" t="s">
        <v>27</v>
      </c>
      <c r="H2" s="11" t="s">
        <v>26</v>
      </c>
      <c r="I2" s="12" t="s">
        <v>25</v>
      </c>
      <c r="J2" s="6" t="s">
        <v>24</v>
      </c>
      <c r="K2" s="8" t="s">
        <v>23</v>
      </c>
      <c r="L2" s="6" t="s">
        <v>22</v>
      </c>
      <c r="M2" s="8" t="s">
        <v>21</v>
      </c>
      <c r="N2" s="6" t="s">
        <v>20</v>
      </c>
      <c r="O2" s="8" t="s">
        <v>19</v>
      </c>
      <c r="P2" s="16" t="s">
        <v>61</v>
      </c>
      <c r="Q2" s="7" t="s">
        <v>18</v>
      </c>
      <c r="R2" s="7" t="s">
        <v>17</v>
      </c>
      <c r="S2" s="7" t="s">
        <v>16</v>
      </c>
    </row>
    <row r="3" spans="1:19" x14ac:dyDescent="0.25">
      <c r="A3" t="s">
        <v>15</v>
      </c>
      <c r="C3">
        <v>-1</v>
      </c>
      <c r="D3" s="32" t="s">
        <v>14</v>
      </c>
      <c r="E3">
        <v>61</v>
      </c>
      <c r="F3">
        <v>67</v>
      </c>
      <c r="G3" s="9">
        <v>128</v>
      </c>
      <c r="H3" s="3">
        <v>0.476562499999999</v>
      </c>
      <c r="I3" s="10">
        <v>0.523437500000001</v>
      </c>
      <c r="J3">
        <v>60.999999999999901</v>
      </c>
      <c r="K3" s="9">
        <v>67.000000000000099</v>
      </c>
      <c r="L3" s="26">
        <v>0.59803921668592097</v>
      </c>
      <c r="M3" s="10">
        <v>0.326829269292779</v>
      </c>
      <c r="N3" s="3">
        <v>0.64662081771882796</v>
      </c>
      <c r="O3" s="10">
        <v>0.35337918228117199</v>
      </c>
      <c r="P3" s="17">
        <v>0.54650140019901572</v>
      </c>
      <c r="Q3" s="28">
        <v>-2.6240872100077901</v>
      </c>
      <c r="R3" s="2">
        <v>-3.7965122201058001</v>
      </c>
      <c r="S3" s="2">
        <v>-1.54937052709392</v>
      </c>
    </row>
    <row r="4" spans="1:19" x14ac:dyDescent="0.25">
      <c r="A4" t="s">
        <v>13</v>
      </c>
      <c r="C4">
        <v>1</v>
      </c>
      <c r="D4" s="32" t="s">
        <v>12</v>
      </c>
      <c r="E4">
        <v>41</v>
      </c>
      <c r="F4">
        <v>138</v>
      </c>
      <c r="G4" s="9">
        <v>179</v>
      </c>
      <c r="H4" s="3">
        <v>0.22905027932994501</v>
      </c>
      <c r="I4" s="10">
        <v>0.77094972067005496</v>
      </c>
      <c r="J4">
        <v>41.000000000060197</v>
      </c>
      <c r="K4" s="9">
        <v>137.99999999994</v>
      </c>
      <c r="L4" s="3">
        <v>0.40196078531407903</v>
      </c>
      <c r="M4" s="27">
        <v>0.67317073270722105</v>
      </c>
      <c r="N4" s="3">
        <v>0.37387126930652897</v>
      </c>
      <c r="O4" s="10">
        <v>0.62612873069347097</v>
      </c>
      <c r="P4" s="17">
        <v>1.6747174284208546</v>
      </c>
      <c r="Q4" s="29">
        <v>2.23941539951928</v>
      </c>
      <c r="R4" s="2">
        <v>1.2186950464767601</v>
      </c>
      <c r="S4" s="2">
        <v>3.4657863987705801</v>
      </c>
    </row>
    <row r="5" spans="1:19" x14ac:dyDescent="0.25">
      <c r="A5" t="s">
        <v>11</v>
      </c>
      <c r="D5" s="9"/>
      <c r="E5">
        <v>102</v>
      </c>
      <c r="F5">
        <v>205</v>
      </c>
      <c r="G5" s="9">
        <v>307</v>
      </c>
      <c r="I5" s="10"/>
      <c r="J5">
        <v>102.00000000006</v>
      </c>
      <c r="K5" s="9">
        <v>204.99999999994</v>
      </c>
      <c r="L5" s="2">
        <v>1.0000000019999999</v>
      </c>
      <c r="M5" s="25">
        <v>1.0000000019999999</v>
      </c>
      <c r="O5" s="9"/>
      <c r="P5" s="18"/>
    </row>
    <row r="7" spans="1:19" x14ac:dyDescent="0.25">
      <c r="B7" s="24" t="s">
        <v>71</v>
      </c>
      <c r="C7" s="24" t="s">
        <v>72</v>
      </c>
    </row>
    <row r="8" spans="1:19" x14ac:dyDescent="0.25">
      <c r="A8" t="s">
        <v>10</v>
      </c>
      <c r="B8">
        <v>0.65375018683432595</v>
      </c>
      <c r="C8">
        <v>0.55993143161666803</v>
      </c>
      <c r="F8" s="4" t="s">
        <v>9</v>
      </c>
      <c r="G8">
        <v>307</v>
      </c>
    </row>
    <row r="9" spans="1:19" x14ac:dyDescent="0.25">
      <c r="A9" t="s">
        <v>8</v>
      </c>
      <c r="B9">
        <v>0.125454564463819</v>
      </c>
      <c r="C9">
        <v>0.125454564463819</v>
      </c>
      <c r="F9" s="4" t="s">
        <v>7</v>
      </c>
      <c r="G9">
        <v>2</v>
      </c>
    </row>
    <row r="10" spans="1:19" x14ac:dyDescent="0.25">
      <c r="A10" t="s">
        <v>6</v>
      </c>
      <c r="B10">
        <v>5.2110514243016199</v>
      </c>
      <c r="C10">
        <v>4.4632208800832398</v>
      </c>
      <c r="F10" s="4" t="s">
        <v>5</v>
      </c>
      <c r="G10">
        <v>1</v>
      </c>
    </row>
    <row r="11" spans="1:19" x14ac:dyDescent="0.25">
      <c r="A11" s="1" t="s">
        <v>4</v>
      </c>
      <c r="B11" s="15">
        <v>1.8777339021372299E-7</v>
      </c>
      <c r="C11" s="15">
        <v>8.07367494047724E-6</v>
      </c>
      <c r="F11" s="4" t="s">
        <v>3</v>
      </c>
      <c r="G11" s="2">
        <v>373.85299073794801</v>
      </c>
    </row>
    <row r="14" spans="1:19" ht="18.75" x14ac:dyDescent="0.3">
      <c r="A14" s="19" t="s">
        <v>33</v>
      </c>
    </row>
    <row r="15" spans="1:19" x14ac:dyDescent="0.25">
      <c r="A15" s="6"/>
      <c r="B15" s="6" t="s">
        <v>31</v>
      </c>
      <c r="C15" s="6" t="s">
        <v>0</v>
      </c>
      <c r="D15" s="8" t="s">
        <v>30</v>
      </c>
      <c r="E15" s="6" t="s">
        <v>29</v>
      </c>
      <c r="F15" s="6" t="s">
        <v>28</v>
      </c>
      <c r="G15" s="8" t="s">
        <v>27</v>
      </c>
      <c r="H15" s="11" t="s">
        <v>26</v>
      </c>
      <c r="I15" s="12" t="s">
        <v>25</v>
      </c>
      <c r="J15" s="6" t="s">
        <v>24</v>
      </c>
      <c r="K15" s="8" t="s">
        <v>23</v>
      </c>
      <c r="L15" s="6" t="s">
        <v>22</v>
      </c>
      <c r="M15" s="8" t="s">
        <v>21</v>
      </c>
      <c r="N15" s="6" t="s">
        <v>20</v>
      </c>
      <c r="O15" s="8" t="s">
        <v>19</v>
      </c>
      <c r="P15" s="16" t="s">
        <v>61</v>
      </c>
      <c r="Q15" s="7" t="s">
        <v>18</v>
      </c>
      <c r="R15" s="7" t="s">
        <v>17</v>
      </c>
      <c r="S15" s="7" t="s">
        <v>16</v>
      </c>
    </row>
    <row r="16" spans="1:19" x14ac:dyDescent="0.25">
      <c r="A16" t="s">
        <v>15</v>
      </c>
      <c r="C16">
        <v>-1</v>
      </c>
      <c r="D16" s="32" t="s">
        <v>14</v>
      </c>
      <c r="E16">
        <v>330</v>
      </c>
      <c r="F16">
        <v>186</v>
      </c>
      <c r="G16" s="9">
        <v>516</v>
      </c>
      <c r="H16" s="3">
        <v>0.63953488372092604</v>
      </c>
      <c r="I16" s="10">
        <v>0.36046511627907402</v>
      </c>
      <c r="J16">
        <v>329.99999999999801</v>
      </c>
      <c r="K16" s="9">
        <v>186.00000000000199</v>
      </c>
      <c r="L16" s="26">
        <v>0.63829787334042098</v>
      </c>
      <c r="M16" s="10">
        <v>0.368316832683173</v>
      </c>
      <c r="N16" s="3">
        <v>0.63410346532872897</v>
      </c>
      <c r="O16" s="10">
        <v>0.36589653467127098</v>
      </c>
      <c r="P16" s="17">
        <v>0.57702970363296247</v>
      </c>
      <c r="Q16" s="28">
        <v>-2.3880183018594301</v>
      </c>
      <c r="R16" s="2">
        <v>-2.9755954642312998</v>
      </c>
      <c r="S16" s="2">
        <v>-1.82994535994937</v>
      </c>
    </row>
    <row r="17" spans="1:19" x14ac:dyDescent="0.25">
      <c r="A17" t="s">
        <v>13</v>
      </c>
      <c r="C17">
        <v>1</v>
      </c>
      <c r="D17" s="32" t="s">
        <v>12</v>
      </c>
      <c r="E17">
        <v>187</v>
      </c>
      <c r="F17">
        <v>319</v>
      </c>
      <c r="G17" s="9">
        <v>506</v>
      </c>
      <c r="H17" s="3">
        <v>0.36956521739130899</v>
      </c>
      <c r="I17" s="10">
        <v>0.63043478260869101</v>
      </c>
      <c r="J17">
        <v>187.00000000000301</v>
      </c>
      <c r="K17" s="9">
        <v>318.99999999999699</v>
      </c>
      <c r="L17" s="3">
        <v>0.36170212865957901</v>
      </c>
      <c r="M17" s="27">
        <v>0.631683169316827</v>
      </c>
      <c r="N17" s="3">
        <v>0.36411061186066601</v>
      </c>
      <c r="O17" s="10">
        <v>0.63588938813933404</v>
      </c>
      <c r="P17" s="17">
        <v>1.7464181691652245</v>
      </c>
      <c r="Q17" s="29">
        <v>2.4214824098277701</v>
      </c>
      <c r="R17" s="2">
        <v>1.8667386713305101</v>
      </c>
      <c r="S17" s="2">
        <v>3.0157698493997702</v>
      </c>
    </row>
    <row r="18" spans="1:19" x14ac:dyDescent="0.25">
      <c r="A18" t="s">
        <v>11</v>
      </c>
      <c r="D18" s="9"/>
      <c r="E18">
        <v>517</v>
      </c>
      <c r="F18">
        <v>505</v>
      </c>
      <c r="G18" s="9">
        <v>1022</v>
      </c>
      <c r="I18" s="10"/>
      <c r="J18">
        <v>517</v>
      </c>
      <c r="K18" s="9">
        <v>505</v>
      </c>
      <c r="L18" s="2">
        <v>1.0000000019999999</v>
      </c>
      <c r="M18" s="25">
        <v>1.0000000019999999</v>
      </c>
      <c r="O18" s="9"/>
      <c r="P18" s="18"/>
    </row>
    <row r="20" spans="1:19" x14ac:dyDescent="0.25">
      <c r="B20" s="24" t="s">
        <v>71</v>
      </c>
      <c r="C20" s="24" t="s">
        <v>72</v>
      </c>
    </row>
    <row r="21" spans="1:19" x14ac:dyDescent="0.25">
      <c r="A21" t="s">
        <v>10</v>
      </c>
      <c r="B21">
        <v>-1.96317474085346E-2</v>
      </c>
      <c r="C21">
        <v>0.55371423333877101</v>
      </c>
      <c r="F21" s="4" t="s">
        <v>9</v>
      </c>
      <c r="G21">
        <v>1022</v>
      </c>
    </row>
    <row r="22" spans="1:19" x14ac:dyDescent="0.25">
      <c r="A22" t="s">
        <v>8</v>
      </c>
      <c r="B22">
        <v>6.4978910636184203E-2</v>
      </c>
      <c r="C22">
        <v>6.4978910636184703E-2</v>
      </c>
      <c r="F22" s="4" t="s">
        <v>7</v>
      </c>
      <c r="G22">
        <v>2</v>
      </c>
    </row>
    <row r="23" spans="1:19" x14ac:dyDescent="0.25">
      <c r="A23" t="s">
        <v>6</v>
      </c>
      <c r="B23">
        <v>-0.30212490816370302</v>
      </c>
      <c r="C23">
        <v>8.5214453107563397</v>
      </c>
      <c r="F23" s="4" t="s">
        <v>5</v>
      </c>
      <c r="G23">
        <v>1</v>
      </c>
    </row>
    <row r="24" spans="1:19" x14ac:dyDescent="0.25">
      <c r="A24" s="1" t="s">
        <v>4</v>
      </c>
      <c r="B24" s="1">
        <v>0.76255684518292099</v>
      </c>
      <c r="C24" s="15">
        <v>1.5757441697731501E-17</v>
      </c>
      <c r="F24" s="4" t="s">
        <v>3</v>
      </c>
      <c r="G24" s="2">
        <v>1345.2436067015101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2"/>
  <sheetViews>
    <sheetView zoomScale="80" zoomScaleNormal="80" workbookViewId="0"/>
  </sheetViews>
  <sheetFormatPr defaultRowHeight="15" x14ac:dyDescent="0.25"/>
  <cols>
    <col min="17" max="19" width="9.140625" style="2"/>
  </cols>
  <sheetData>
    <row r="1" spans="1:19" ht="18.75" x14ac:dyDescent="0.3">
      <c r="A1" s="19" t="s">
        <v>34</v>
      </c>
    </row>
    <row r="2" spans="1:19" x14ac:dyDescent="0.25">
      <c r="A2" s="6"/>
      <c r="B2" s="6" t="s">
        <v>31</v>
      </c>
      <c r="C2" s="6" t="s">
        <v>1</v>
      </c>
      <c r="D2" s="8" t="s">
        <v>30</v>
      </c>
      <c r="E2" s="6" t="s">
        <v>29</v>
      </c>
      <c r="F2" s="6" t="s">
        <v>28</v>
      </c>
      <c r="G2" s="8" t="s">
        <v>27</v>
      </c>
      <c r="H2" s="6" t="s">
        <v>26</v>
      </c>
      <c r="I2" s="8" t="s">
        <v>25</v>
      </c>
      <c r="J2" s="6" t="s">
        <v>24</v>
      </c>
      <c r="K2" s="8" t="s">
        <v>23</v>
      </c>
      <c r="L2" s="6" t="s">
        <v>22</v>
      </c>
      <c r="M2" s="8" t="s">
        <v>21</v>
      </c>
      <c r="N2" s="6" t="s">
        <v>20</v>
      </c>
      <c r="O2" s="8" t="s">
        <v>19</v>
      </c>
      <c r="P2" s="16" t="s">
        <v>61</v>
      </c>
      <c r="Q2" s="7" t="s">
        <v>18</v>
      </c>
      <c r="R2" s="7" t="s">
        <v>17</v>
      </c>
      <c r="S2" s="7" t="s">
        <v>16</v>
      </c>
    </row>
    <row r="3" spans="1:19" x14ac:dyDescent="0.25">
      <c r="A3" t="s">
        <v>15</v>
      </c>
      <c r="C3">
        <v>-1</v>
      </c>
      <c r="D3" s="32" t="s">
        <v>14</v>
      </c>
      <c r="E3">
        <v>18</v>
      </c>
      <c r="F3">
        <v>13</v>
      </c>
      <c r="G3" s="9">
        <v>31</v>
      </c>
      <c r="H3" s="3">
        <v>0.58064516129032195</v>
      </c>
      <c r="I3" s="10">
        <v>0.41935483870967799</v>
      </c>
      <c r="J3">
        <v>18</v>
      </c>
      <c r="K3" s="9">
        <v>13</v>
      </c>
      <c r="L3" s="3">
        <v>0.40909091009051401</v>
      </c>
      <c r="M3" s="10">
        <v>0.131313132313188</v>
      </c>
      <c r="N3" s="3">
        <v>0.75700934484296101</v>
      </c>
      <c r="O3" s="10">
        <v>0.24299065515703899</v>
      </c>
      <c r="P3" s="17">
        <v>0.32098765598124362</v>
      </c>
      <c r="Q3" s="28">
        <v>-4.9351166866151503</v>
      </c>
      <c r="R3" s="2">
        <v>-8.0704080948520307</v>
      </c>
      <c r="S3" s="2">
        <v>-2.21720996104118</v>
      </c>
    </row>
    <row r="4" spans="1:19" x14ac:dyDescent="0.25">
      <c r="A4" t="s">
        <v>13</v>
      </c>
      <c r="C4">
        <v>1</v>
      </c>
      <c r="D4" s="32" t="s">
        <v>12</v>
      </c>
      <c r="E4">
        <v>26</v>
      </c>
      <c r="F4">
        <v>86</v>
      </c>
      <c r="G4" s="9">
        <v>112</v>
      </c>
      <c r="H4" s="3">
        <v>0.23214285714323701</v>
      </c>
      <c r="I4" s="10">
        <v>0.76785714285676299</v>
      </c>
      <c r="J4">
        <v>26.000000000042501</v>
      </c>
      <c r="K4" s="9">
        <v>85.999999999957495</v>
      </c>
      <c r="L4" s="3">
        <v>0.59090909190948604</v>
      </c>
      <c r="M4" s="10">
        <v>0.86868686968681197</v>
      </c>
      <c r="N4" s="3">
        <v>0.40484429078800299</v>
      </c>
      <c r="O4" s="10">
        <v>0.59515570921199701</v>
      </c>
      <c r="P4" s="17">
        <v>1.4700854692888599</v>
      </c>
      <c r="Q4" s="29">
        <v>1.6734258492605201</v>
      </c>
      <c r="R4" s="2">
        <v>0.63167944862845404</v>
      </c>
      <c r="S4" s="2">
        <v>2.9817814500953101</v>
      </c>
    </row>
    <row r="5" spans="1:19" x14ac:dyDescent="0.25">
      <c r="A5" t="s">
        <v>11</v>
      </c>
      <c r="D5" s="9"/>
      <c r="E5">
        <v>44</v>
      </c>
      <c r="F5">
        <v>99</v>
      </c>
      <c r="G5" s="9">
        <v>143</v>
      </c>
      <c r="I5" s="9"/>
      <c r="J5">
        <v>44.000000000042498</v>
      </c>
      <c r="K5" s="9">
        <v>98.999999999957495</v>
      </c>
      <c r="L5">
        <v>1.0000000019999999</v>
      </c>
      <c r="M5" s="9">
        <v>1.0000000019999999</v>
      </c>
      <c r="O5" s="9"/>
      <c r="P5" s="18"/>
    </row>
    <row r="7" spans="1:19" x14ac:dyDescent="0.25">
      <c r="A7" t="s">
        <v>10</v>
      </c>
      <c r="B7">
        <v>0.43541417889763601</v>
      </c>
      <c r="C7">
        <v>0.76083657933226201</v>
      </c>
      <c r="F7" s="4" t="s">
        <v>9</v>
      </c>
      <c r="G7">
        <v>143</v>
      </c>
    </row>
    <row r="8" spans="1:19" x14ac:dyDescent="0.25">
      <c r="A8" t="s">
        <v>8</v>
      </c>
      <c r="B8">
        <v>0.21363988508076201</v>
      </c>
      <c r="C8">
        <v>0.21363988508076101</v>
      </c>
      <c r="F8" s="4" t="s">
        <v>7</v>
      </c>
      <c r="G8">
        <v>2</v>
      </c>
    </row>
    <row r="9" spans="1:19" x14ac:dyDescent="0.25">
      <c r="A9" t="s">
        <v>6</v>
      </c>
      <c r="B9">
        <v>2.03807532817684</v>
      </c>
      <c r="C9">
        <v>3.5613040095235302</v>
      </c>
      <c r="F9" s="4" t="s">
        <v>5</v>
      </c>
      <c r="G9">
        <v>1</v>
      </c>
    </row>
    <row r="10" spans="1:19" x14ac:dyDescent="0.25">
      <c r="A10" s="1" t="s">
        <v>4</v>
      </c>
      <c r="B10" s="1">
        <v>4.15424000919382E-2</v>
      </c>
      <c r="C10" s="1">
        <v>3.6901751211378001E-4</v>
      </c>
      <c r="F10" s="4" t="s">
        <v>3</v>
      </c>
      <c r="G10" s="2">
        <v>167.62584662291201</v>
      </c>
    </row>
    <row r="13" spans="1:19" ht="18.75" x14ac:dyDescent="0.3">
      <c r="A13" s="19" t="s">
        <v>35</v>
      </c>
    </row>
    <row r="14" spans="1:19" x14ac:dyDescent="0.25">
      <c r="A14" s="6"/>
      <c r="B14" s="6" t="s">
        <v>31</v>
      </c>
      <c r="C14" s="6" t="s">
        <v>1</v>
      </c>
      <c r="D14" s="8" t="s">
        <v>30</v>
      </c>
      <c r="E14" s="6" t="s">
        <v>29</v>
      </c>
      <c r="F14" s="6" t="s">
        <v>28</v>
      </c>
      <c r="G14" s="8" t="s">
        <v>27</v>
      </c>
      <c r="H14" s="6" t="s">
        <v>26</v>
      </c>
      <c r="I14" s="8" t="s">
        <v>25</v>
      </c>
      <c r="J14" s="6" t="s">
        <v>24</v>
      </c>
      <c r="K14" s="8" t="s">
        <v>23</v>
      </c>
      <c r="L14" s="6" t="s">
        <v>22</v>
      </c>
      <c r="M14" s="8" t="s">
        <v>21</v>
      </c>
      <c r="N14" s="6" t="s">
        <v>20</v>
      </c>
      <c r="O14" s="8" t="s">
        <v>19</v>
      </c>
      <c r="P14" s="16" t="s">
        <v>61</v>
      </c>
      <c r="Q14" s="7" t="s">
        <v>18</v>
      </c>
      <c r="R14" s="7" t="s">
        <v>17</v>
      </c>
      <c r="S14" s="7" t="s">
        <v>16</v>
      </c>
    </row>
    <row r="15" spans="1:19" x14ac:dyDescent="0.25">
      <c r="A15" t="s">
        <v>15</v>
      </c>
      <c r="C15">
        <v>-1</v>
      </c>
      <c r="D15" s="32" t="s">
        <v>14</v>
      </c>
      <c r="E15">
        <v>125</v>
      </c>
      <c r="F15">
        <v>20</v>
      </c>
      <c r="G15" s="9">
        <v>145</v>
      </c>
      <c r="H15" s="3">
        <v>0.86206896551718404</v>
      </c>
      <c r="I15" s="10">
        <v>0.13793103448281599</v>
      </c>
      <c r="J15">
        <v>124.999999999992</v>
      </c>
      <c r="K15" s="9">
        <v>20.000000000008299</v>
      </c>
      <c r="L15" s="26">
        <v>0.61576354779796905</v>
      </c>
      <c r="M15" s="10">
        <v>0.111111112111161</v>
      </c>
      <c r="N15" s="3">
        <v>0.847138553261642</v>
      </c>
      <c r="O15" s="10">
        <v>0.152861446738358</v>
      </c>
      <c r="P15" s="17">
        <v>0.1804444457755025</v>
      </c>
      <c r="Q15" s="28">
        <v>-7.43656481330573</v>
      </c>
      <c r="R15" s="2">
        <v>-9.7049379814344494</v>
      </c>
      <c r="S15" s="2">
        <v>-5.75453887577273</v>
      </c>
    </row>
    <row r="16" spans="1:19" x14ac:dyDescent="0.25">
      <c r="A16" t="s">
        <v>13</v>
      </c>
      <c r="C16">
        <v>1</v>
      </c>
      <c r="D16" s="32" t="s">
        <v>12</v>
      </c>
      <c r="E16">
        <v>78</v>
      </c>
      <c r="F16">
        <v>160</v>
      </c>
      <c r="G16" s="9">
        <v>238</v>
      </c>
      <c r="H16" s="3">
        <v>0.32773109243703702</v>
      </c>
      <c r="I16" s="10">
        <v>0.67226890756296298</v>
      </c>
      <c r="J16">
        <v>78.000000000014793</v>
      </c>
      <c r="K16" s="9">
        <v>159.99999999998499</v>
      </c>
      <c r="L16" s="3">
        <v>0.38423645420203101</v>
      </c>
      <c r="M16" s="27">
        <v>0.88888888988883796</v>
      </c>
      <c r="N16" s="3">
        <v>0.30180567528989999</v>
      </c>
      <c r="O16" s="10">
        <v>0.69819432471010001</v>
      </c>
      <c r="P16" s="17">
        <v>2.3133903099716338</v>
      </c>
      <c r="Q16" s="29">
        <v>3.6424891213356001</v>
      </c>
      <c r="R16" s="2">
        <v>2.90332879477136</v>
      </c>
      <c r="S16" s="2">
        <v>4.4756836912394098</v>
      </c>
    </row>
    <row r="17" spans="1:16" x14ac:dyDescent="0.25">
      <c r="A17" t="s">
        <v>11</v>
      </c>
      <c r="D17" s="9"/>
      <c r="E17">
        <v>203</v>
      </c>
      <c r="F17">
        <v>180</v>
      </c>
      <c r="G17" s="9">
        <v>383</v>
      </c>
      <c r="I17" s="9"/>
      <c r="J17">
        <v>203.000000000006</v>
      </c>
      <c r="K17" s="9">
        <v>179.999999999994</v>
      </c>
      <c r="L17">
        <v>1.0000000019999999</v>
      </c>
      <c r="M17" s="9">
        <v>1.0000000019999999</v>
      </c>
      <c r="O17" s="9"/>
      <c r="P17" s="18"/>
    </row>
    <row r="19" spans="1:16" x14ac:dyDescent="0.25">
      <c r="A19" t="s">
        <v>10</v>
      </c>
      <c r="B19">
        <v>-0.55705823760193696</v>
      </c>
      <c r="C19">
        <v>1.27552322614589</v>
      </c>
      <c r="F19" s="4" t="s">
        <v>9</v>
      </c>
      <c r="G19">
        <v>383</v>
      </c>
    </row>
    <row r="20" spans="1:16" x14ac:dyDescent="0.25">
      <c r="A20" t="s">
        <v>8</v>
      </c>
      <c r="B20">
        <v>0.138807830778793</v>
      </c>
      <c r="C20">
        <v>0.138807830778793</v>
      </c>
      <c r="F20" s="4" t="s">
        <v>7</v>
      </c>
      <c r="G20">
        <v>2</v>
      </c>
    </row>
    <row r="21" spans="1:16" x14ac:dyDescent="0.25">
      <c r="A21" t="s">
        <v>6</v>
      </c>
      <c r="B21">
        <v>-4.0131614655780998</v>
      </c>
      <c r="C21">
        <v>9.1891301736325506</v>
      </c>
      <c r="F21" s="4" t="s">
        <v>5</v>
      </c>
      <c r="G21">
        <v>1</v>
      </c>
    </row>
    <row r="22" spans="1:16" x14ac:dyDescent="0.25">
      <c r="A22" s="1" t="s">
        <v>4</v>
      </c>
      <c r="B22" s="15">
        <v>5.9910902041287999E-5</v>
      </c>
      <c r="C22" s="15">
        <v>3.9603069914887703E-20</v>
      </c>
      <c r="F22" s="4" t="s">
        <v>3</v>
      </c>
      <c r="G22" s="2">
        <v>421.475281810821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2"/>
  <sheetViews>
    <sheetView zoomScale="80" zoomScaleNormal="80" workbookViewId="0"/>
  </sheetViews>
  <sheetFormatPr defaultRowHeight="15" x14ac:dyDescent="0.25"/>
  <cols>
    <col min="17" max="19" width="9.140625" style="2"/>
  </cols>
  <sheetData>
    <row r="1" spans="1:19" ht="18.75" x14ac:dyDescent="0.3">
      <c r="A1" s="19" t="s">
        <v>36</v>
      </c>
    </row>
    <row r="2" spans="1:19" x14ac:dyDescent="0.25">
      <c r="A2" s="6"/>
      <c r="B2" s="6" t="s">
        <v>31</v>
      </c>
      <c r="C2" s="6" t="s">
        <v>2</v>
      </c>
      <c r="D2" s="8" t="s">
        <v>30</v>
      </c>
      <c r="E2" s="6" t="s">
        <v>29</v>
      </c>
      <c r="F2" s="6" t="s">
        <v>28</v>
      </c>
      <c r="G2" s="8" t="s">
        <v>27</v>
      </c>
      <c r="H2" s="6" t="s">
        <v>26</v>
      </c>
      <c r="I2" s="8" t="s">
        <v>25</v>
      </c>
      <c r="J2" s="6" t="s">
        <v>24</v>
      </c>
      <c r="K2" s="8" t="s">
        <v>23</v>
      </c>
      <c r="L2" s="6" t="s">
        <v>22</v>
      </c>
      <c r="M2" s="8" t="s">
        <v>21</v>
      </c>
      <c r="N2" s="6" t="s">
        <v>20</v>
      </c>
      <c r="O2" s="8" t="s">
        <v>19</v>
      </c>
      <c r="P2" s="16" t="s">
        <v>61</v>
      </c>
      <c r="Q2" s="7" t="s">
        <v>18</v>
      </c>
      <c r="R2" s="7" t="s">
        <v>17</v>
      </c>
      <c r="S2" s="7" t="s">
        <v>16</v>
      </c>
    </row>
    <row r="3" spans="1:19" x14ac:dyDescent="0.25">
      <c r="A3" t="s">
        <v>15</v>
      </c>
      <c r="C3">
        <v>-1</v>
      </c>
      <c r="D3" s="32" t="s">
        <v>14</v>
      </c>
      <c r="E3">
        <v>183</v>
      </c>
      <c r="F3">
        <v>56</v>
      </c>
      <c r="G3" s="9">
        <v>239</v>
      </c>
      <c r="H3" s="3">
        <v>0.76569037656862904</v>
      </c>
      <c r="I3" s="10">
        <v>0.23430962343137099</v>
      </c>
      <c r="J3">
        <v>182.999999999902</v>
      </c>
      <c r="K3" s="9">
        <v>56.000000000097799</v>
      </c>
      <c r="L3" s="26">
        <v>0.439903847153714</v>
      </c>
      <c r="M3" s="10">
        <v>0.15642458200581699</v>
      </c>
      <c r="N3" s="3">
        <v>0.73768719659016901</v>
      </c>
      <c r="O3" s="10">
        <v>0.26231280340983099</v>
      </c>
      <c r="P3" s="17">
        <v>0.35558812003560097</v>
      </c>
      <c r="Q3" s="28">
        <v>-4.4905275695145601</v>
      </c>
      <c r="R3" s="2">
        <v>-5.7777613118389803</v>
      </c>
      <c r="S3" s="2">
        <v>-3.3849917081071101</v>
      </c>
    </row>
    <row r="4" spans="1:19" x14ac:dyDescent="0.25">
      <c r="A4" t="s">
        <v>13</v>
      </c>
      <c r="C4">
        <v>1</v>
      </c>
      <c r="D4" s="32" t="s">
        <v>12</v>
      </c>
      <c r="E4">
        <v>233</v>
      </c>
      <c r="F4">
        <v>302</v>
      </c>
      <c r="G4" s="9">
        <v>535</v>
      </c>
      <c r="H4" s="3">
        <v>0.43551401869159001</v>
      </c>
      <c r="I4" s="10">
        <v>0.56448598130840999</v>
      </c>
      <c r="J4">
        <v>233</v>
      </c>
      <c r="K4" s="9">
        <v>302</v>
      </c>
      <c r="L4" s="3">
        <v>0.56009615484628605</v>
      </c>
      <c r="M4" s="27">
        <v>0.84357541999418295</v>
      </c>
      <c r="N4" s="3">
        <v>0.39902222491749401</v>
      </c>
      <c r="O4" s="10">
        <v>0.60097777508250605</v>
      </c>
      <c r="P4" s="17">
        <v>1.5061260690598637</v>
      </c>
      <c r="Q4" s="29">
        <v>1.77861325653212</v>
      </c>
      <c r="R4" s="2">
        <v>1.37243992223825</v>
      </c>
      <c r="S4" s="2">
        <v>2.2107688829251502</v>
      </c>
    </row>
    <row r="5" spans="1:19" x14ac:dyDescent="0.25">
      <c r="A5" t="s">
        <v>11</v>
      </c>
      <c r="D5" s="9"/>
      <c r="E5">
        <v>416</v>
      </c>
      <c r="F5">
        <v>358</v>
      </c>
      <c r="G5" s="9">
        <v>774</v>
      </c>
      <c r="I5" s="9"/>
      <c r="J5">
        <v>415.99999999990303</v>
      </c>
      <c r="K5" s="9">
        <v>358.00000000009697</v>
      </c>
      <c r="L5">
        <v>1.0000000019999999</v>
      </c>
      <c r="M5" s="9">
        <v>1.0000000019999999</v>
      </c>
      <c r="O5" s="9"/>
      <c r="P5" s="18"/>
    </row>
    <row r="7" spans="1:19" x14ac:dyDescent="0.25">
      <c r="A7" t="s">
        <v>10</v>
      </c>
      <c r="B7">
        <v>-0.462372949147413</v>
      </c>
      <c r="C7">
        <v>0.72176151295657898</v>
      </c>
      <c r="F7" s="4" t="s">
        <v>9</v>
      </c>
      <c r="G7">
        <v>774</v>
      </c>
    </row>
    <row r="8" spans="1:19" x14ac:dyDescent="0.25">
      <c r="A8" t="s">
        <v>8</v>
      </c>
      <c r="B8">
        <v>8.7927088035866199E-2</v>
      </c>
      <c r="C8">
        <v>8.7927088035866394E-2</v>
      </c>
      <c r="F8" s="4" t="s">
        <v>7</v>
      </c>
      <c r="G8">
        <v>2</v>
      </c>
    </row>
    <row r="9" spans="1:19" x14ac:dyDescent="0.25">
      <c r="A9" t="s">
        <v>6</v>
      </c>
      <c r="B9">
        <v>-5.2585950413689</v>
      </c>
      <c r="C9">
        <v>8.2086365997036594</v>
      </c>
      <c r="F9" s="4" t="s">
        <v>5</v>
      </c>
      <c r="G9">
        <v>1</v>
      </c>
    </row>
    <row r="10" spans="1:19" x14ac:dyDescent="0.25">
      <c r="A10" s="1" t="s">
        <v>4</v>
      </c>
      <c r="B10" s="15">
        <v>1.45160157127337E-7</v>
      </c>
      <c r="C10" s="15">
        <v>2.2371419676298902E-16</v>
      </c>
      <c r="F10" s="4" t="s">
        <v>3</v>
      </c>
      <c r="G10" s="2">
        <v>996.99740204598902</v>
      </c>
    </row>
    <row r="13" spans="1:19" ht="18.75" x14ac:dyDescent="0.3">
      <c r="A13" s="19" t="s">
        <v>37</v>
      </c>
    </row>
    <row r="14" spans="1:19" x14ac:dyDescent="0.25">
      <c r="A14" s="6"/>
      <c r="B14" s="6" t="s">
        <v>31</v>
      </c>
      <c r="C14" s="6" t="s">
        <v>2</v>
      </c>
      <c r="D14" s="8" t="s">
        <v>30</v>
      </c>
      <c r="E14" s="6" t="s">
        <v>29</v>
      </c>
      <c r="F14" s="6" t="s">
        <v>28</v>
      </c>
      <c r="G14" s="8" t="s">
        <v>27</v>
      </c>
      <c r="H14" s="6" t="s">
        <v>26</v>
      </c>
      <c r="I14" s="8" t="s">
        <v>25</v>
      </c>
      <c r="J14" s="6" t="s">
        <v>24</v>
      </c>
      <c r="K14" s="8" t="s">
        <v>23</v>
      </c>
      <c r="L14" s="6" t="s">
        <v>22</v>
      </c>
      <c r="M14" s="8" t="s">
        <v>21</v>
      </c>
      <c r="N14" s="6" t="s">
        <v>20</v>
      </c>
      <c r="O14" s="8" t="s">
        <v>19</v>
      </c>
      <c r="P14" s="16" t="s">
        <v>61</v>
      </c>
      <c r="Q14" s="7" t="s">
        <v>18</v>
      </c>
      <c r="R14" s="7" t="s">
        <v>17</v>
      </c>
      <c r="S14" s="7" t="s">
        <v>16</v>
      </c>
    </row>
    <row r="15" spans="1:19" x14ac:dyDescent="0.25">
      <c r="A15" t="s">
        <v>15</v>
      </c>
      <c r="C15">
        <v>-1</v>
      </c>
      <c r="D15" s="32" t="s">
        <v>14</v>
      </c>
      <c r="E15">
        <v>184</v>
      </c>
      <c r="F15">
        <v>63</v>
      </c>
      <c r="G15" s="9">
        <v>247</v>
      </c>
      <c r="H15" s="3">
        <v>0.744939271254487</v>
      </c>
      <c r="I15" s="10">
        <v>0.255060728745513</v>
      </c>
      <c r="J15">
        <v>183.99999999985801</v>
      </c>
      <c r="K15" s="9">
        <v>63.000000000141597</v>
      </c>
      <c r="L15" s="26">
        <v>0.439140812455659</v>
      </c>
      <c r="M15" s="10">
        <v>0.16195372850673101</v>
      </c>
      <c r="N15" s="3">
        <v>0.73056862528241695</v>
      </c>
      <c r="O15" s="10">
        <v>0.26943137471758299</v>
      </c>
      <c r="P15" s="17">
        <v>0.36879680483599814</v>
      </c>
      <c r="Q15" s="28">
        <v>-4.3321285022173104</v>
      </c>
      <c r="R15" s="2">
        <v>-5.5179669160031102</v>
      </c>
      <c r="S15" s="2">
        <v>-3.3088126256165702</v>
      </c>
    </row>
    <row r="16" spans="1:19" x14ac:dyDescent="0.25">
      <c r="A16" t="s">
        <v>13</v>
      </c>
      <c r="C16">
        <v>1</v>
      </c>
      <c r="D16" s="32" t="s">
        <v>12</v>
      </c>
      <c r="E16">
        <v>235</v>
      </c>
      <c r="F16">
        <v>326</v>
      </c>
      <c r="G16" s="9">
        <v>561</v>
      </c>
      <c r="H16" s="3">
        <v>0.41889483065953498</v>
      </c>
      <c r="I16" s="10">
        <v>0.58110516934046497</v>
      </c>
      <c r="J16">
        <v>234.99999999999901</v>
      </c>
      <c r="K16" s="9">
        <v>326.00000000000102</v>
      </c>
      <c r="L16" s="3">
        <v>0.560859189544341</v>
      </c>
      <c r="M16" s="27">
        <v>0.83804627349326899</v>
      </c>
      <c r="N16" s="3">
        <v>0.40092715652598898</v>
      </c>
      <c r="O16" s="10">
        <v>0.59907284347401102</v>
      </c>
      <c r="P16" s="17">
        <v>1.4942186722020607</v>
      </c>
      <c r="Q16" s="29">
        <v>1.74414159180371</v>
      </c>
      <c r="R16" s="2">
        <v>1.3497892061336201</v>
      </c>
      <c r="S16" s="2">
        <v>2.1721255527463899</v>
      </c>
    </row>
    <row r="17" spans="1:16" x14ac:dyDescent="0.25">
      <c r="A17" t="s">
        <v>11</v>
      </c>
      <c r="D17" s="9"/>
      <c r="E17">
        <v>419</v>
      </c>
      <c r="F17">
        <v>389</v>
      </c>
      <c r="G17" s="9">
        <v>808</v>
      </c>
      <c r="I17" s="9"/>
      <c r="J17">
        <v>418.99999999985801</v>
      </c>
      <c r="K17" s="9">
        <v>389.00000000014199</v>
      </c>
      <c r="L17">
        <v>1.0000000019999999</v>
      </c>
      <c r="M17" s="9">
        <v>1.0000000019999999</v>
      </c>
      <c r="O17" s="9"/>
      <c r="P17" s="18"/>
    </row>
    <row r="19" spans="1:16" x14ac:dyDescent="0.25">
      <c r="A19" t="s">
        <v>10</v>
      </c>
      <c r="B19">
        <v>-0.37224458199594102</v>
      </c>
      <c r="C19">
        <v>0.69955644921849502</v>
      </c>
      <c r="F19" s="5" t="s">
        <v>9</v>
      </c>
      <c r="G19">
        <v>808</v>
      </c>
    </row>
    <row r="20" spans="1:16" x14ac:dyDescent="0.25">
      <c r="A20" t="s">
        <v>8</v>
      </c>
      <c r="B20">
        <v>8.4602845164613999E-2</v>
      </c>
      <c r="C20">
        <v>8.4602845164614401E-2</v>
      </c>
      <c r="F20" s="5" t="s">
        <v>7</v>
      </c>
      <c r="G20">
        <v>2</v>
      </c>
    </row>
    <row r="21" spans="1:16" x14ac:dyDescent="0.25">
      <c r="A21" t="s">
        <v>6</v>
      </c>
      <c r="B21">
        <v>-4.3999061883989201</v>
      </c>
      <c r="C21">
        <v>8.2687106781969995</v>
      </c>
      <c r="F21" s="5" t="s">
        <v>5</v>
      </c>
      <c r="G21">
        <v>1</v>
      </c>
    </row>
    <row r="22" spans="1:16" x14ac:dyDescent="0.25">
      <c r="A22" s="1" t="s">
        <v>4</v>
      </c>
      <c r="B22" s="15">
        <v>1.0829768567707201E-5</v>
      </c>
      <c r="C22" s="15">
        <v>1.3541544232913499E-16</v>
      </c>
      <c r="F22" s="5" t="s">
        <v>3</v>
      </c>
      <c r="G22" s="2">
        <v>1047.4059824987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9429B-68D1-4A02-AB6F-C463F35332B5}">
  <dimension ref="A1:T34"/>
  <sheetViews>
    <sheetView zoomScale="80" zoomScaleNormal="80" workbookViewId="0"/>
  </sheetViews>
  <sheetFormatPr defaultRowHeight="15" x14ac:dyDescent="0.25"/>
  <cols>
    <col min="18" max="20" width="9.140625" style="2"/>
  </cols>
  <sheetData>
    <row r="1" spans="1:20" ht="18.75" x14ac:dyDescent="0.3">
      <c r="A1" s="19" t="s">
        <v>44</v>
      </c>
    </row>
    <row r="2" spans="1:20" x14ac:dyDescent="0.25">
      <c r="A2" s="6"/>
      <c r="B2" s="6" t="s">
        <v>31</v>
      </c>
      <c r="C2" s="6" t="s">
        <v>0</v>
      </c>
      <c r="D2" s="6" t="s">
        <v>1</v>
      </c>
      <c r="E2" s="8" t="s">
        <v>30</v>
      </c>
      <c r="F2" s="6" t="s">
        <v>29</v>
      </c>
      <c r="G2" s="6" t="s">
        <v>28</v>
      </c>
      <c r="H2" s="8" t="s">
        <v>27</v>
      </c>
      <c r="I2" s="6" t="s">
        <v>26</v>
      </c>
      <c r="J2" s="8" t="s">
        <v>25</v>
      </c>
      <c r="K2" s="6" t="s">
        <v>24</v>
      </c>
      <c r="L2" s="8" t="s">
        <v>23</v>
      </c>
      <c r="M2" s="6" t="s">
        <v>22</v>
      </c>
      <c r="N2" s="8" t="s">
        <v>21</v>
      </c>
      <c r="O2" s="6" t="s">
        <v>20</v>
      </c>
      <c r="P2" s="8" t="s">
        <v>19</v>
      </c>
      <c r="Q2" s="16" t="s">
        <v>61</v>
      </c>
      <c r="R2" s="7" t="s">
        <v>18</v>
      </c>
      <c r="S2" s="7" t="s">
        <v>17</v>
      </c>
      <c r="T2" s="7" t="s">
        <v>16</v>
      </c>
    </row>
    <row r="3" spans="1:20" x14ac:dyDescent="0.25">
      <c r="A3" t="s">
        <v>15</v>
      </c>
      <c r="C3">
        <v>-1</v>
      </c>
      <c r="D3">
        <v>-1</v>
      </c>
      <c r="E3" s="32" t="s">
        <v>43</v>
      </c>
      <c r="F3">
        <v>13</v>
      </c>
      <c r="G3">
        <v>10</v>
      </c>
      <c r="H3" s="9">
        <v>23</v>
      </c>
      <c r="I3" s="3">
        <v>0.65679299258249901</v>
      </c>
      <c r="J3" s="10">
        <v>0.34320700741750099</v>
      </c>
      <c r="K3" s="3">
        <v>15.106238829397499</v>
      </c>
      <c r="L3" s="10">
        <v>7.8937611706025201</v>
      </c>
      <c r="M3" s="3">
        <v>0.38733945816403198</v>
      </c>
      <c r="N3" s="10">
        <v>8.3976183665984805E-2</v>
      </c>
      <c r="O3" s="3">
        <v>0.82182602015939199</v>
      </c>
      <c r="P3" s="10">
        <v>0.17817397984060801</v>
      </c>
      <c r="Q3" s="17">
        <v>0.21680255366707837</v>
      </c>
      <c r="R3" s="13">
        <v>-6.6393560664938196</v>
      </c>
      <c r="S3" s="2">
        <v>-10.5764438430322</v>
      </c>
      <c r="T3" s="2">
        <v>-3.6933797564324702</v>
      </c>
    </row>
    <row r="4" spans="1:20" x14ac:dyDescent="0.25">
      <c r="A4" t="s">
        <v>13</v>
      </c>
      <c r="C4">
        <v>-1</v>
      </c>
      <c r="D4">
        <v>1</v>
      </c>
      <c r="E4" s="32" t="s">
        <v>42</v>
      </c>
      <c r="F4">
        <v>12</v>
      </c>
      <c r="G4">
        <v>23</v>
      </c>
      <c r="H4" s="9">
        <v>35</v>
      </c>
      <c r="I4" s="3">
        <v>0.28267889058866003</v>
      </c>
      <c r="J4" s="10">
        <v>0.71732110941133997</v>
      </c>
      <c r="K4" s="3">
        <v>9.8937611706030903</v>
      </c>
      <c r="L4" s="10">
        <v>25.106238829396901</v>
      </c>
      <c r="M4" s="3">
        <v>0.25368618486161398</v>
      </c>
      <c r="N4" s="10">
        <v>0.26708764812124602</v>
      </c>
      <c r="O4" s="3">
        <v>0.48713312535033498</v>
      </c>
      <c r="P4" s="10">
        <v>0.51286687464966496</v>
      </c>
      <c r="Q4" s="17">
        <v>1.0528269336658698</v>
      </c>
      <c r="R4" s="2">
        <v>0.22356986635423101</v>
      </c>
      <c r="S4" s="22">
        <v>-2.40099786844441</v>
      </c>
      <c r="T4" s="22">
        <v>3.4430232743510798</v>
      </c>
    </row>
    <row r="5" spans="1:20" x14ac:dyDescent="0.25">
      <c r="A5" t="s">
        <v>41</v>
      </c>
      <c r="C5">
        <v>1</v>
      </c>
      <c r="D5">
        <v>-1</v>
      </c>
      <c r="E5" s="32" t="s">
        <v>40</v>
      </c>
      <c r="F5">
        <v>5</v>
      </c>
      <c r="G5">
        <v>1</v>
      </c>
      <c r="H5" s="9">
        <v>6</v>
      </c>
      <c r="I5" s="3">
        <v>0.48229352843375201</v>
      </c>
      <c r="J5" s="10">
        <v>0.51770647156624805</v>
      </c>
      <c r="K5" s="3">
        <v>2.8937611706025099</v>
      </c>
      <c r="L5" s="10">
        <v>3.1062388293974901</v>
      </c>
      <c r="M5" s="3">
        <v>7.41990053744222E-2</v>
      </c>
      <c r="N5" s="10">
        <v>3.3045094929760703E-2</v>
      </c>
      <c r="O5" s="3">
        <v>0.691870276910031</v>
      </c>
      <c r="P5" s="10">
        <v>0.308129723089969</v>
      </c>
      <c r="Q5" s="17">
        <v>0.44535765355625673</v>
      </c>
      <c r="R5" s="13">
        <v>-3.5129107985060299</v>
      </c>
      <c r="S5" s="2">
        <v>-7.9806642634462399</v>
      </c>
      <c r="T5" s="2">
        <v>1.2459848890801799</v>
      </c>
    </row>
    <row r="6" spans="1:20" x14ac:dyDescent="0.25">
      <c r="A6" t="s">
        <v>39</v>
      </c>
      <c r="C6">
        <v>1</v>
      </c>
      <c r="D6">
        <v>1</v>
      </c>
      <c r="E6" s="32" t="s">
        <v>38</v>
      </c>
      <c r="F6">
        <v>9</v>
      </c>
      <c r="G6">
        <v>60</v>
      </c>
      <c r="H6" s="9">
        <v>69</v>
      </c>
      <c r="I6" s="3">
        <v>0.16095998303474701</v>
      </c>
      <c r="J6" s="10">
        <v>0.83904001696525299</v>
      </c>
      <c r="K6" s="3">
        <v>11.106238829397499</v>
      </c>
      <c r="L6" s="10">
        <v>57.893761170602502</v>
      </c>
      <c r="M6" s="3">
        <v>0.284775355599932</v>
      </c>
      <c r="N6" s="10">
        <v>0.61589107728300896</v>
      </c>
      <c r="O6" s="3">
        <v>0.31618293432830102</v>
      </c>
      <c r="P6" s="10">
        <v>0.68381706567169898</v>
      </c>
      <c r="Q6" s="17">
        <v>2.1627260406207558</v>
      </c>
      <c r="R6" s="14">
        <v>3.3500150946124601</v>
      </c>
      <c r="S6" s="2">
        <v>1.57842201727006</v>
      </c>
      <c r="T6" s="2">
        <v>5.8641314279602197</v>
      </c>
    </row>
    <row r="7" spans="1:20" x14ac:dyDescent="0.25">
      <c r="A7" t="s">
        <v>11</v>
      </c>
      <c r="E7" s="9"/>
      <c r="F7">
        <v>39</v>
      </c>
      <c r="G7">
        <v>94</v>
      </c>
      <c r="H7" s="9">
        <v>133</v>
      </c>
      <c r="J7" s="9"/>
      <c r="K7">
        <v>39.000000000000597</v>
      </c>
      <c r="L7" s="9">
        <v>93.999999999999403</v>
      </c>
      <c r="M7">
        <v>1.0000000040000001</v>
      </c>
      <c r="N7" s="9">
        <v>1.0000000040000001</v>
      </c>
      <c r="P7" s="9"/>
      <c r="Q7" s="18"/>
    </row>
    <row r="9" spans="1:20" x14ac:dyDescent="0.25">
      <c r="A9" t="s">
        <v>10</v>
      </c>
      <c r="B9">
        <v>0.50103375803963301</v>
      </c>
      <c r="C9">
        <v>0.35994530967753102</v>
      </c>
      <c r="D9">
        <v>0.79012355212701502</v>
      </c>
      <c r="G9" s="4" t="s">
        <v>9</v>
      </c>
      <c r="H9">
        <v>133</v>
      </c>
    </row>
    <row r="10" spans="1:20" x14ac:dyDescent="0.25">
      <c r="A10" t="s">
        <v>8</v>
      </c>
      <c r="B10">
        <v>0.23393638895586399</v>
      </c>
      <c r="C10">
        <v>0.21945439493886801</v>
      </c>
      <c r="D10">
        <v>0.24149877289417501</v>
      </c>
      <c r="G10" s="4" t="s">
        <v>7</v>
      </c>
      <c r="H10">
        <v>3</v>
      </c>
    </row>
    <row r="11" spans="1:20" x14ac:dyDescent="0.25">
      <c r="A11" t="s">
        <v>6</v>
      </c>
      <c r="B11">
        <v>2.1417521244809898</v>
      </c>
      <c r="C11">
        <v>1.6401827349039899</v>
      </c>
      <c r="D11">
        <v>3.2717497594625402</v>
      </c>
      <c r="G11" s="4" t="s">
        <v>5</v>
      </c>
      <c r="H11">
        <v>1</v>
      </c>
    </row>
    <row r="12" spans="1:20" x14ac:dyDescent="0.25">
      <c r="A12" s="1" t="s">
        <v>4</v>
      </c>
      <c r="B12" s="1">
        <v>3.22134338205851E-2</v>
      </c>
      <c r="C12" s="1">
        <v>0.10096717799952</v>
      </c>
      <c r="D12" s="1">
        <v>1.0688413457536599E-3</v>
      </c>
      <c r="G12" s="4" t="s">
        <v>3</v>
      </c>
      <c r="H12" s="2">
        <v>146.65696232631399</v>
      </c>
    </row>
    <row r="15" spans="1:20" ht="18.75" x14ac:dyDescent="0.3">
      <c r="A15" s="19" t="s">
        <v>45</v>
      </c>
    </row>
    <row r="16" spans="1:20" x14ac:dyDescent="0.25">
      <c r="A16" s="6"/>
      <c r="B16" s="6" t="s">
        <v>31</v>
      </c>
      <c r="C16" s="6" t="s">
        <v>0</v>
      </c>
      <c r="D16" s="6" t="s">
        <v>1</v>
      </c>
      <c r="E16" s="8" t="s">
        <v>30</v>
      </c>
      <c r="F16" s="6" t="s">
        <v>29</v>
      </c>
      <c r="G16" s="6" t="s">
        <v>28</v>
      </c>
      <c r="H16" s="8" t="s">
        <v>27</v>
      </c>
      <c r="I16" s="6" t="s">
        <v>26</v>
      </c>
      <c r="J16" s="8" t="s">
        <v>25</v>
      </c>
      <c r="K16" s="6" t="s">
        <v>24</v>
      </c>
      <c r="L16" s="8" t="s">
        <v>23</v>
      </c>
      <c r="M16" s="6" t="s">
        <v>22</v>
      </c>
      <c r="N16" s="8" t="s">
        <v>21</v>
      </c>
      <c r="O16" s="6" t="s">
        <v>20</v>
      </c>
      <c r="P16" s="8" t="s">
        <v>19</v>
      </c>
      <c r="Q16" s="16" t="s">
        <v>61</v>
      </c>
      <c r="R16" s="7" t="s">
        <v>18</v>
      </c>
      <c r="S16" s="7" t="s">
        <v>17</v>
      </c>
      <c r="T16" s="7" t="s">
        <v>16</v>
      </c>
    </row>
    <row r="17" spans="1:20" x14ac:dyDescent="0.25">
      <c r="A17" t="s">
        <v>15</v>
      </c>
      <c r="C17">
        <v>-1</v>
      </c>
      <c r="D17">
        <v>-1</v>
      </c>
      <c r="E17" s="32" t="s">
        <v>43</v>
      </c>
      <c r="F17">
        <v>79</v>
      </c>
      <c r="G17">
        <v>13</v>
      </c>
      <c r="H17" s="9">
        <v>92</v>
      </c>
      <c r="I17" s="3">
        <v>0.88728978581442697</v>
      </c>
      <c r="J17" s="10">
        <v>0.112710214185573</v>
      </c>
      <c r="K17" s="3">
        <v>81.630660294927296</v>
      </c>
      <c r="L17" s="10">
        <v>10.3693397050728</v>
      </c>
      <c r="M17" s="3">
        <v>0.42295679009563603</v>
      </c>
      <c r="N17" s="10">
        <v>6.1357040674531398E-2</v>
      </c>
      <c r="O17" s="3">
        <v>0.87331140104555804</v>
      </c>
      <c r="P17" s="10">
        <v>0.12668859895444201</v>
      </c>
      <c r="Q17" s="17">
        <v>0.14506692435569501</v>
      </c>
      <c r="R17" s="13">
        <v>-8.3843159657165405</v>
      </c>
      <c r="S17" s="2">
        <v>-11.1029219923099</v>
      </c>
      <c r="T17" s="2">
        <v>-6.34185190858698</v>
      </c>
    </row>
    <row r="18" spans="1:20" x14ac:dyDescent="0.25">
      <c r="A18" t="s">
        <v>13</v>
      </c>
      <c r="C18">
        <v>-1</v>
      </c>
      <c r="D18">
        <v>1</v>
      </c>
      <c r="E18" s="32" t="s">
        <v>42</v>
      </c>
      <c r="F18">
        <v>29</v>
      </c>
      <c r="G18">
        <v>42</v>
      </c>
      <c r="H18" s="9">
        <v>71</v>
      </c>
      <c r="I18" s="3">
        <v>0.371399150763357</v>
      </c>
      <c r="J18" s="10">
        <v>0.62860084923664294</v>
      </c>
      <c r="K18" s="3">
        <v>26.369339704198399</v>
      </c>
      <c r="L18" s="10">
        <v>44.630660295801597</v>
      </c>
      <c r="M18" s="3">
        <v>0.13662870413144901</v>
      </c>
      <c r="N18" s="10">
        <v>0.26408674831047602</v>
      </c>
      <c r="O18" s="3">
        <v>0.34096190525932002</v>
      </c>
      <c r="P18" s="10">
        <v>0.65903809474067998</v>
      </c>
      <c r="Q18" s="17">
        <v>1.9328789655825209</v>
      </c>
      <c r="R18" s="14">
        <v>2.8620465991300201</v>
      </c>
      <c r="S18" s="2">
        <v>1.2020637885721299</v>
      </c>
      <c r="T18" s="2">
        <v>4.7278314894756601</v>
      </c>
    </row>
    <row r="19" spans="1:20" x14ac:dyDescent="0.25">
      <c r="A19" t="s">
        <v>41</v>
      </c>
      <c r="C19">
        <v>1</v>
      </c>
      <c r="D19">
        <v>-1</v>
      </c>
      <c r="E19" s="32" t="s">
        <v>40</v>
      </c>
      <c r="F19">
        <v>41</v>
      </c>
      <c r="G19">
        <v>4</v>
      </c>
      <c r="H19" s="9">
        <v>45</v>
      </c>
      <c r="I19" s="3">
        <v>0.85265199341775399</v>
      </c>
      <c r="J19" s="10">
        <v>0.14734800658224601</v>
      </c>
      <c r="K19" s="3">
        <v>38.3693397037989</v>
      </c>
      <c r="L19" s="10">
        <v>6.6306602962010599</v>
      </c>
      <c r="M19" s="3">
        <v>0.19880486993289301</v>
      </c>
      <c r="N19" s="10">
        <v>3.9234677308590801E-2</v>
      </c>
      <c r="O19" s="3">
        <v>0.83517580266278801</v>
      </c>
      <c r="P19" s="10">
        <v>0.16482419733721199</v>
      </c>
      <c r="Q19" s="17">
        <v>0.19735269725452245</v>
      </c>
      <c r="R19" s="13">
        <v>-7.0475693364773901</v>
      </c>
      <c r="S19" s="2">
        <v>-9.7258641890958497</v>
      </c>
      <c r="T19" s="2">
        <v>-4.9538915847829896</v>
      </c>
    </row>
    <row r="20" spans="1:20" x14ac:dyDescent="0.25">
      <c r="A20" t="s">
        <v>39</v>
      </c>
      <c r="C20">
        <v>1</v>
      </c>
      <c r="D20">
        <v>1</v>
      </c>
      <c r="E20" s="32" t="s">
        <v>38</v>
      </c>
      <c r="F20">
        <v>44</v>
      </c>
      <c r="G20">
        <v>110</v>
      </c>
      <c r="H20" s="9">
        <v>154</v>
      </c>
      <c r="I20" s="3">
        <v>0.30279649542741099</v>
      </c>
      <c r="J20" s="10">
        <v>0.69720350457258895</v>
      </c>
      <c r="K20" s="3">
        <v>46.630660295821301</v>
      </c>
      <c r="L20" s="10">
        <v>107.369339704179</v>
      </c>
      <c r="M20" s="3">
        <v>0.24160963984002201</v>
      </c>
      <c r="N20" s="10">
        <v>0.63532153770640198</v>
      </c>
      <c r="O20" s="3">
        <v>0.27551721962494802</v>
      </c>
      <c r="P20" s="10">
        <v>0.72448278037505198</v>
      </c>
      <c r="Q20" s="17">
        <v>2.6295372077333865</v>
      </c>
      <c r="R20" s="14">
        <v>4.1987932042385099</v>
      </c>
      <c r="S20" s="2">
        <v>3.1818399250402698</v>
      </c>
      <c r="T20" s="2">
        <v>5.4041841965989299</v>
      </c>
    </row>
    <row r="21" spans="1:20" x14ac:dyDescent="0.25">
      <c r="A21" t="s">
        <v>11</v>
      </c>
      <c r="E21" s="9"/>
      <c r="F21">
        <v>193</v>
      </c>
      <c r="G21">
        <v>169</v>
      </c>
      <c r="H21" s="9">
        <v>362</v>
      </c>
      <c r="J21" s="9"/>
      <c r="K21">
        <v>192.99999999874601</v>
      </c>
      <c r="L21" s="9">
        <v>169.00000000125399</v>
      </c>
      <c r="M21">
        <v>1.0000000040000001</v>
      </c>
      <c r="N21" s="9">
        <v>1.0000000040000001</v>
      </c>
      <c r="P21" s="9"/>
      <c r="Q21" s="18"/>
    </row>
    <row r="23" spans="1:20" x14ac:dyDescent="0.25">
      <c r="A23" t="s">
        <v>10</v>
      </c>
      <c r="B23">
        <v>-0.61466759550064198</v>
      </c>
      <c r="C23">
        <v>0.15389863981787499</v>
      </c>
      <c r="D23">
        <v>1.2947853483442</v>
      </c>
      <c r="G23" s="4" t="s">
        <v>9</v>
      </c>
      <c r="H23">
        <v>362</v>
      </c>
    </row>
    <row r="24" spans="1:20" x14ac:dyDescent="0.25">
      <c r="A24" t="s">
        <v>8</v>
      </c>
      <c r="B24">
        <v>0.14817161089705499</v>
      </c>
      <c r="C24">
        <v>0.131395751077339</v>
      </c>
      <c r="D24">
        <v>0.152620974214838</v>
      </c>
      <c r="G24" s="4" t="s">
        <v>7</v>
      </c>
      <c r="H24">
        <v>3</v>
      </c>
    </row>
    <row r="25" spans="1:20" x14ac:dyDescent="0.25">
      <c r="A25" t="s">
        <v>6</v>
      </c>
      <c r="B25">
        <v>-4.1483492808058298</v>
      </c>
      <c r="C25">
        <v>1.1712603988791901</v>
      </c>
      <c r="D25">
        <v>8.4836658591996201</v>
      </c>
      <c r="G25" s="4" t="s">
        <v>5</v>
      </c>
      <c r="H25">
        <v>1</v>
      </c>
    </row>
    <row r="26" spans="1:20" x14ac:dyDescent="0.25">
      <c r="A26" s="1" t="s">
        <v>4</v>
      </c>
      <c r="B26" s="15">
        <v>3.3488120533194897E-5</v>
      </c>
      <c r="C26" s="1">
        <v>0.241494124134152</v>
      </c>
      <c r="D26" s="15">
        <v>2.1820780455466199E-17</v>
      </c>
      <c r="G26" s="4" t="s">
        <v>3</v>
      </c>
      <c r="H26" s="2">
        <v>391.03605354964299</v>
      </c>
    </row>
    <row r="28" spans="1:20" ht="18.75" x14ac:dyDescent="0.3">
      <c r="A28" s="19" t="s">
        <v>73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</row>
    <row r="29" spans="1:20" x14ac:dyDescent="0.25">
      <c r="A29" s="6"/>
      <c r="B29" s="6" t="s">
        <v>31</v>
      </c>
      <c r="C29" s="6" t="s">
        <v>0</v>
      </c>
      <c r="D29" s="6" t="s">
        <v>1</v>
      </c>
      <c r="E29" s="8" t="s">
        <v>30</v>
      </c>
      <c r="F29" s="6" t="s">
        <v>29</v>
      </c>
      <c r="G29" s="6" t="s">
        <v>28</v>
      </c>
      <c r="H29" s="8" t="s">
        <v>27</v>
      </c>
      <c r="I29" s="6" t="s">
        <v>26</v>
      </c>
      <c r="J29" s="8" t="s">
        <v>25</v>
      </c>
      <c r="K29" s="6" t="s">
        <v>24</v>
      </c>
      <c r="L29" s="8" t="s">
        <v>23</v>
      </c>
      <c r="M29" s="6" t="s">
        <v>22</v>
      </c>
      <c r="N29" s="8" t="s">
        <v>21</v>
      </c>
      <c r="O29" s="6" t="s">
        <v>20</v>
      </c>
      <c r="P29" s="8" t="s">
        <v>19</v>
      </c>
      <c r="Q29" s="16" t="s">
        <v>61</v>
      </c>
      <c r="R29" s="7" t="s">
        <v>18</v>
      </c>
      <c r="S29" s="7" t="s">
        <v>17</v>
      </c>
      <c r="T29" s="7" t="s">
        <v>16</v>
      </c>
    </row>
    <row r="30" spans="1:20" x14ac:dyDescent="0.25">
      <c r="A30" s="33" t="s">
        <v>15</v>
      </c>
      <c r="B30" s="33"/>
      <c r="C30" s="33">
        <v>-1</v>
      </c>
      <c r="D30" s="33">
        <v>-1</v>
      </c>
      <c r="E30" s="32" t="s">
        <v>43</v>
      </c>
      <c r="F30" s="33">
        <v>79</v>
      </c>
      <c r="G30" s="33">
        <v>13</v>
      </c>
      <c r="H30" s="9">
        <v>92</v>
      </c>
      <c r="I30" s="3">
        <v>0.88728978581442697</v>
      </c>
      <c r="J30" s="10">
        <v>0.112710214185573</v>
      </c>
      <c r="K30" s="3">
        <v>81.630660294927296</v>
      </c>
      <c r="L30" s="10">
        <v>10.3693397050728</v>
      </c>
      <c r="M30" s="3">
        <v>0.42295679009563603</v>
      </c>
      <c r="N30" s="10">
        <v>6.1357040674531398E-2</v>
      </c>
      <c r="O30" s="3">
        <v>0.87331140104555804</v>
      </c>
      <c r="P30" s="10">
        <v>0.12668859895444201</v>
      </c>
      <c r="Q30" s="17">
        <v>0.14506692435569501</v>
      </c>
      <c r="R30" s="13">
        <v>-8.3843159657165405</v>
      </c>
      <c r="S30" s="2">
        <v>-11.1029219923099</v>
      </c>
      <c r="T30" s="2">
        <v>-6.34185190858698</v>
      </c>
    </row>
    <row r="31" spans="1:20" x14ac:dyDescent="0.25">
      <c r="A31" s="33" t="s">
        <v>41</v>
      </c>
      <c r="B31" s="33"/>
      <c r="C31" s="33">
        <v>1</v>
      </c>
      <c r="D31" s="33">
        <v>-1</v>
      </c>
      <c r="E31" s="32" t="s">
        <v>40</v>
      </c>
      <c r="F31" s="33">
        <v>41</v>
      </c>
      <c r="G31" s="33">
        <v>4</v>
      </c>
      <c r="H31" s="9">
        <v>45</v>
      </c>
      <c r="I31" s="3">
        <v>0.85265199341775399</v>
      </c>
      <c r="J31" s="10">
        <v>0.14734800658224601</v>
      </c>
      <c r="K31" s="3">
        <v>38.3693397037989</v>
      </c>
      <c r="L31" s="10">
        <v>6.6306602962010599</v>
      </c>
      <c r="M31" s="3">
        <v>0.19880486993289301</v>
      </c>
      <c r="N31" s="10">
        <v>3.9234677308590801E-2</v>
      </c>
      <c r="O31" s="3">
        <v>0.83517580266278801</v>
      </c>
      <c r="P31" s="10">
        <v>0.16482419733721199</v>
      </c>
      <c r="Q31" s="17">
        <v>0.19735269725452245</v>
      </c>
      <c r="R31" s="13">
        <v>-7.0475693364773901</v>
      </c>
      <c r="S31" s="2">
        <v>-9.7258641890958497</v>
      </c>
      <c r="T31" s="2">
        <v>-4.9538915847829896</v>
      </c>
    </row>
    <row r="32" spans="1:20" x14ac:dyDescent="0.25">
      <c r="A32" s="33" t="s">
        <v>13</v>
      </c>
      <c r="B32" s="33"/>
      <c r="C32" s="33">
        <v>-1</v>
      </c>
      <c r="D32" s="33">
        <v>1</v>
      </c>
      <c r="E32" s="32" t="s">
        <v>42</v>
      </c>
      <c r="F32" s="33">
        <v>29</v>
      </c>
      <c r="G32" s="33">
        <v>42</v>
      </c>
      <c r="H32" s="9">
        <v>71</v>
      </c>
      <c r="I32" s="3">
        <v>0.371399150763357</v>
      </c>
      <c r="J32" s="10">
        <v>0.62860084923664294</v>
      </c>
      <c r="K32" s="3">
        <v>26.369339704198399</v>
      </c>
      <c r="L32" s="10">
        <v>44.630660295801597</v>
      </c>
      <c r="M32" s="3">
        <v>0.13662870413144901</v>
      </c>
      <c r="N32" s="10">
        <v>0.26408674831047602</v>
      </c>
      <c r="O32" s="3">
        <v>0.34096190525932002</v>
      </c>
      <c r="P32" s="10">
        <v>0.65903809474067998</v>
      </c>
      <c r="Q32" s="17">
        <v>1.9328789655825209</v>
      </c>
      <c r="R32" s="14">
        <v>2.8620465991300201</v>
      </c>
      <c r="S32" s="2">
        <v>1.2020637885721299</v>
      </c>
      <c r="T32" s="2">
        <v>4.7278314894756601</v>
      </c>
    </row>
    <row r="33" spans="1:20" x14ac:dyDescent="0.25">
      <c r="A33" s="33" t="s">
        <v>39</v>
      </c>
      <c r="B33" s="33"/>
      <c r="C33" s="33">
        <v>1</v>
      </c>
      <c r="D33" s="33">
        <v>1</v>
      </c>
      <c r="E33" s="32" t="s">
        <v>38</v>
      </c>
      <c r="F33" s="33">
        <v>44</v>
      </c>
      <c r="G33" s="33">
        <v>110</v>
      </c>
      <c r="H33" s="9">
        <v>154</v>
      </c>
      <c r="I33" s="3">
        <v>0.30279649542741099</v>
      </c>
      <c r="J33" s="10">
        <v>0.69720350457258895</v>
      </c>
      <c r="K33" s="3">
        <v>46.630660295821301</v>
      </c>
      <c r="L33" s="10">
        <v>107.369339704179</v>
      </c>
      <c r="M33" s="3">
        <v>0.24160963984002201</v>
      </c>
      <c r="N33" s="10">
        <v>0.63532153770640198</v>
      </c>
      <c r="O33" s="3">
        <v>0.27551721962494802</v>
      </c>
      <c r="P33" s="10">
        <v>0.72448278037505198</v>
      </c>
      <c r="Q33" s="17">
        <v>2.6295372077333865</v>
      </c>
      <c r="R33" s="14">
        <v>4.1987932042385099</v>
      </c>
      <c r="S33" s="2">
        <v>3.1818399250402698</v>
      </c>
      <c r="T33" s="2">
        <v>5.4041841965989299</v>
      </c>
    </row>
    <row r="34" spans="1:20" x14ac:dyDescent="0.25">
      <c r="A34" s="33" t="s">
        <v>11</v>
      </c>
      <c r="B34" s="33"/>
      <c r="C34" s="33"/>
      <c r="D34" s="33"/>
      <c r="E34" s="9"/>
      <c r="F34" s="33">
        <v>193</v>
      </c>
      <c r="G34" s="33">
        <v>169</v>
      </c>
      <c r="H34" s="9">
        <v>362</v>
      </c>
      <c r="I34" s="33"/>
      <c r="J34" s="9"/>
      <c r="K34" s="33">
        <v>192.99999999874601</v>
      </c>
      <c r="L34" s="9">
        <v>169.00000000125399</v>
      </c>
      <c r="M34" s="33">
        <v>1.0000000040000001</v>
      </c>
      <c r="N34" s="9">
        <v>1.0000000040000001</v>
      </c>
      <c r="O34" s="33"/>
      <c r="P34" s="9"/>
      <c r="Q34" s="1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0B94F-7408-4ED4-BF42-6252B84075A5}">
  <dimension ref="A1:U73"/>
  <sheetViews>
    <sheetView zoomScale="80" zoomScaleNormal="80" workbookViewId="0"/>
  </sheetViews>
  <sheetFormatPr defaultRowHeight="15" x14ac:dyDescent="0.25"/>
  <cols>
    <col min="19" max="21" width="9.140625" style="2"/>
  </cols>
  <sheetData>
    <row r="1" spans="1:21" ht="18.75" x14ac:dyDescent="0.3">
      <c r="A1" s="19" t="s">
        <v>77</v>
      </c>
    </row>
    <row r="2" spans="1:21" x14ac:dyDescent="0.25">
      <c r="A2" s="6"/>
      <c r="B2" s="6" t="s">
        <v>31</v>
      </c>
      <c r="C2" s="6" t="s">
        <v>0</v>
      </c>
      <c r="D2" s="6" t="s">
        <v>1</v>
      </c>
      <c r="E2" s="6" t="s">
        <v>2</v>
      </c>
      <c r="F2" s="8" t="s">
        <v>30</v>
      </c>
      <c r="G2" s="6" t="s">
        <v>29</v>
      </c>
      <c r="H2" s="6" t="s">
        <v>28</v>
      </c>
      <c r="I2" s="8" t="s">
        <v>27</v>
      </c>
      <c r="J2" s="6" t="s">
        <v>26</v>
      </c>
      <c r="K2" s="8" t="s">
        <v>25</v>
      </c>
      <c r="L2" s="6" t="s">
        <v>24</v>
      </c>
      <c r="M2" s="8" t="s">
        <v>23</v>
      </c>
      <c r="N2" s="6" t="s">
        <v>22</v>
      </c>
      <c r="O2" s="8" t="s">
        <v>21</v>
      </c>
      <c r="P2" s="6" t="s">
        <v>20</v>
      </c>
      <c r="Q2" s="8" t="s">
        <v>19</v>
      </c>
      <c r="R2" s="16" t="s">
        <v>61</v>
      </c>
      <c r="S2" s="7" t="s">
        <v>18</v>
      </c>
      <c r="T2" s="7" t="s">
        <v>17</v>
      </c>
      <c r="U2" s="7" t="s">
        <v>16</v>
      </c>
    </row>
    <row r="3" spans="1:21" x14ac:dyDescent="0.25">
      <c r="A3" t="s">
        <v>15</v>
      </c>
      <c r="C3">
        <v>-1</v>
      </c>
      <c r="D3">
        <v>-1</v>
      </c>
      <c r="E3">
        <v>-1</v>
      </c>
      <c r="F3" s="32" t="s">
        <v>57</v>
      </c>
      <c r="G3">
        <v>47</v>
      </c>
      <c r="H3">
        <v>6</v>
      </c>
      <c r="I3" s="9">
        <v>53</v>
      </c>
      <c r="J3" s="3">
        <v>0.92581707447496098</v>
      </c>
      <c r="K3" s="10">
        <v>7.4182925525039398E-2</v>
      </c>
      <c r="L3" s="3">
        <v>49.068304947172898</v>
      </c>
      <c r="M3" s="10">
        <v>3.9316950528270902</v>
      </c>
      <c r="N3" s="3">
        <v>0.29382218659537901</v>
      </c>
      <c r="O3" s="10">
        <v>2.7687994298408701E-2</v>
      </c>
      <c r="P3" s="3">
        <v>0.91388143846195802</v>
      </c>
      <c r="Q3" s="10">
        <v>8.6118561538042093E-2</v>
      </c>
      <c r="R3" s="17">
        <v>9.4233844691033117E-2</v>
      </c>
      <c r="S3" s="13">
        <v>-10.2579308953515</v>
      </c>
      <c r="T3" s="2">
        <v>-14.456297880702399</v>
      </c>
      <c r="U3" s="2">
        <v>-7.4322141954741001</v>
      </c>
    </row>
    <row r="4" spans="1:21" x14ac:dyDescent="0.25">
      <c r="A4" t="s">
        <v>13</v>
      </c>
      <c r="C4">
        <v>-1</v>
      </c>
      <c r="D4">
        <v>-1</v>
      </c>
      <c r="E4">
        <v>1</v>
      </c>
      <c r="F4" s="32" t="s">
        <v>56</v>
      </c>
      <c r="G4">
        <v>23</v>
      </c>
      <c r="H4">
        <v>7</v>
      </c>
      <c r="I4" s="9">
        <v>30</v>
      </c>
      <c r="J4" s="3">
        <v>0.78651388936906697</v>
      </c>
      <c r="K4" s="10">
        <v>0.21348611063093301</v>
      </c>
      <c r="L4" s="3">
        <v>23.595416681071999</v>
      </c>
      <c r="M4" s="10">
        <v>6.4045833189280001</v>
      </c>
      <c r="N4" s="3">
        <v>0.14128992138200999</v>
      </c>
      <c r="O4" s="10">
        <v>4.5102700377986901E-2</v>
      </c>
      <c r="P4" s="3">
        <v>0.75802314516471503</v>
      </c>
      <c r="Q4" s="10">
        <v>0.241976854835285</v>
      </c>
      <c r="R4" s="17">
        <v>0.31922093194490059</v>
      </c>
      <c r="S4" s="13">
        <v>-4.9590863884350602</v>
      </c>
      <c r="T4" s="2">
        <v>-8.0726089017870901</v>
      </c>
      <c r="U4" s="2">
        <v>-2.4590307880814501</v>
      </c>
    </row>
    <row r="5" spans="1:21" x14ac:dyDescent="0.25">
      <c r="A5" t="s">
        <v>41</v>
      </c>
      <c r="C5">
        <v>-1</v>
      </c>
      <c r="D5">
        <v>1</v>
      </c>
      <c r="E5">
        <v>-1</v>
      </c>
      <c r="F5" s="32" t="s">
        <v>55</v>
      </c>
      <c r="G5">
        <v>9</v>
      </c>
      <c r="H5">
        <v>4</v>
      </c>
      <c r="I5" s="9">
        <v>13</v>
      </c>
      <c r="J5" s="3">
        <v>0.59647657381417496</v>
      </c>
      <c r="K5" s="10">
        <v>0.40352342618582498</v>
      </c>
      <c r="L5" s="3">
        <v>7.7541954595842704</v>
      </c>
      <c r="M5" s="10">
        <v>5.2458045404157296</v>
      </c>
      <c r="N5" s="3">
        <v>4.64323091859399E-2</v>
      </c>
      <c r="O5" s="10">
        <v>3.6942286454044397E-2</v>
      </c>
      <c r="P5" s="3">
        <v>0.55691195656812498</v>
      </c>
      <c r="Q5" s="10">
        <v>0.44308804343187502</v>
      </c>
      <c r="R5" s="17">
        <v>0.79561596443777138</v>
      </c>
      <c r="S5" s="2">
        <v>-0.99296511121167796</v>
      </c>
      <c r="T5" s="22">
        <v>-4.4922803552456996</v>
      </c>
      <c r="U5" s="22">
        <v>2.0723602805233501</v>
      </c>
    </row>
    <row r="6" spans="1:21" x14ac:dyDescent="0.25">
      <c r="A6" t="s">
        <v>39</v>
      </c>
      <c r="C6">
        <v>-1</v>
      </c>
      <c r="D6">
        <v>1</v>
      </c>
      <c r="E6">
        <v>1</v>
      </c>
      <c r="F6" s="32" t="s">
        <v>54</v>
      </c>
      <c r="G6">
        <v>16</v>
      </c>
      <c r="H6">
        <v>32</v>
      </c>
      <c r="I6" s="9">
        <v>48</v>
      </c>
      <c r="J6" s="3">
        <v>0.30379339154308899</v>
      </c>
      <c r="K6" s="10">
        <v>0.69620660845690996</v>
      </c>
      <c r="L6" s="3">
        <v>14.582082794068301</v>
      </c>
      <c r="M6" s="10">
        <v>33.417917205931701</v>
      </c>
      <c r="N6" s="3">
        <v>8.7317862126416804E-2</v>
      </c>
      <c r="O6" s="10">
        <v>0.235337445845651</v>
      </c>
      <c r="P6" s="3">
        <v>0.27062273568416201</v>
      </c>
      <c r="Q6" s="10">
        <v>0.72937726431583805</v>
      </c>
      <c r="R6" s="17">
        <v>2.6951810330048493</v>
      </c>
      <c r="S6" s="14">
        <v>4.3058794169140899</v>
      </c>
      <c r="T6" s="2">
        <v>2.37482133168856</v>
      </c>
      <c r="U6" s="2">
        <v>6.6483677010994997</v>
      </c>
    </row>
    <row r="7" spans="1:21" x14ac:dyDescent="0.25">
      <c r="A7" t="s">
        <v>53</v>
      </c>
      <c r="C7">
        <v>1</v>
      </c>
      <c r="D7">
        <v>-1</v>
      </c>
      <c r="E7">
        <v>-1</v>
      </c>
      <c r="F7" s="32" t="s">
        <v>52</v>
      </c>
      <c r="G7">
        <v>13</v>
      </c>
      <c r="H7">
        <v>1</v>
      </c>
      <c r="I7" s="9">
        <v>14</v>
      </c>
      <c r="J7" s="3">
        <v>0.92687056976990401</v>
      </c>
      <c r="K7" s="10">
        <v>7.3129430230095896E-2</v>
      </c>
      <c r="L7" s="3">
        <v>12.9761879767787</v>
      </c>
      <c r="M7" s="10">
        <v>1.0238120232213399</v>
      </c>
      <c r="N7" s="3">
        <v>7.7701725486679099E-2</v>
      </c>
      <c r="O7" s="10">
        <v>7.2099448173364002E-3</v>
      </c>
      <c r="P7" s="3">
        <v>0.91508888246430498</v>
      </c>
      <c r="Q7" s="10">
        <v>8.4911117535694497E-2</v>
      </c>
      <c r="R7" s="17">
        <v>9.2790021999864733E-2</v>
      </c>
      <c r="S7" s="13">
        <v>-10.3249872230896</v>
      </c>
      <c r="T7" s="2">
        <v>-14.960870470003</v>
      </c>
      <c r="U7" s="2">
        <v>-6.9033299118004097</v>
      </c>
    </row>
    <row r="8" spans="1:21" x14ac:dyDescent="0.25">
      <c r="A8" t="s">
        <v>51</v>
      </c>
      <c r="C8">
        <v>1</v>
      </c>
      <c r="D8">
        <v>-1</v>
      </c>
      <c r="E8">
        <v>1</v>
      </c>
      <c r="F8" s="32" t="s">
        <v>50</v>
      </c>
      <c r="G8">
        <v>20</v>
      </c>
      <c r="H8">
        <v>2</v>
      </c>
      <c r="I8" s="9">
        <v>22</v>
      </c>
      <c r="J8" s="3">
        <v>0.78909501102192703</v>
      </c>
      <c r="K8" s="10">
        <v>0.210904988978073</v>
      </c>
      <c r="L8" s="3">
        <v>17.3600902424824</v>
      </c>
      <c r="M8" s="10">
        <v>4.6399097575176098</v>
      </c>
      <c r="N8" s="3">
        <v>0.10395263728264099</v>
      </c>
      <c r="O8" s="10">
        <v>3.26754217905805E-2</v>
      </c>
      <c r="P8" s="3">
        <v>0.76084398759504401</v>
      </c>
      <c r="Q8" s="10">
        <v>0.23915601240495599</v>
      </c>
      <c r="R8" s="17">
        <v>0.31432989719864324</v>
      </c>
      <c r="S8" s="13">
        <v>-5.0261430949821397</v>
      </c>
      <c r="T8" s="2">
        <v>-7.9389280173281396</v>
      </c>
      <c r="U8" s="2">
        <v>-2.66207444154555</v>
      </c>
    </row>
    <row r="9" spans="1:21" x14ac:dyDescent="0.25">
      <c r="A9" t="s">
        <v>49</v>
      </c>
      <c r="C9">
        <v>1</v>
      </c>
      <c r="D9">
        <v>1</v>
      </c>
      <c r="E9">
        <v>-1</v>
      </c>
      <c r="F9" s="32" t="s">
        <v>48</v>
      </c>
      <c r="G9">
        <v>5</v>
      </c>
      <c r="H9">
        <v>2</v>
      </c>
      <c r="I9" s="9">
        <v>7</v>
      </c>
      <c r="J9" s="3">
        <v>0.60018735327177497</v>
      </c>
      <c r="K9" s="10">
        <v>0.39981264672822497</v>
      </c>
      <c r="L9" s="3">
        <v>4.2013114729024199</v>
      </c>
      <c r="M9" s="10">
        <v>2.7986885270975801</v>
      </c>
      <c r="N9" s="3">
        <v>2.5157554754182701E-2</v>
      </c>
      <c r="O9" s="10">
        <v>1.97090751121674E-2</v>
      </c>
      <c r="P9" s="3">
        <v>0.56071861936416101</v>
      </c>
      <c r="Q9" s="10">
        <v>0.43928138063583799</v>
      </c>
      <c r="R9" s="17">
        <v>0.783425706701109</v>
      </c>
      <c r="S9" s="13">
        <v>-1.06002181964474</v>
      </c>
      <c r="T9" s="22">
        <v>-4.6990792224301501</v>
      </c>
      <c r="U9" s="22">
        <v>2.3230699021087502</v>
      </c>
    </row>
    <row r="10" spans="1:21" x14ac:dyDescent="0.25">
      <c r="A10" t="s">
        <v>47</v>
      </c>
      <c r="C10">
        <v>1</v>
      </c>
      <c r="D10">
        <v>1</v>
      </c>
      <c r="E10">
        <v>1</v>
      </c>
      <c r="F10" s="32" t="s">
        <v>46</v>
      </c>
      <c r="G10">
        <v>34</v>
      </c>
      <c r="H10">
        <v>88</v>
      </c>
      <c r="I10" s="9">
        <v>122</v>
      </c>
      <c r="J10" s="3">
        <v>0.30706893659925699</v>
      </c>
      <c r="K10" s="10">
        <v>0.69293106340074395</v>
      </c>
      <c r="L10" s="3">
        <v>37.462410265109298</v>
      </c>
      <c r="M10" s="10">
        <v>84.537589734890702</v>
      </c>
      <c r="N10" s="3">
        <v>0.22432581118675199</v>
      </c>
      <c r="O10" s="10">
        <v>0.59533513930382498</v>
      </c>
      <c r="P10" s="3">
        <v>0.273681222769598</v>
      </c>
      <c r="Q10" s="10">
        <v>0.72631877723040195</v>
      </c>
      <c r="R10" s="17">
        <v>2.6538860426016972</v>
      </c>
      <c r="S10" s="14">
        <v>4.2388227040038</v>
      </c>
      <c r="T10" s="2">
        <v>3.1111804871572999</v>
      </c>
      <c r="U10" s="2">
        <v>5.5776543584542697</v>
      </c>
    </row>
    <row r="11" spans="1:21" x14ac:dyDescent="0.25">
      <c r="A11" t="s">
        <v>11</v>
      </c>
      <c r="F11" s="9"/>
      <c r="G11">
        <v>167</v>
      </c>
      <c r="H11">
        <v>142</v>
      </c>
      <c r="I11" s="9">
        <v>309</v>
      </c>
      <c r="K11" s="9"/>
      <c r="L11">
        <v>166.99999983916999</v>
      </c>
      <c r="M11" s="9">
        <v>142.00000016083001</v>
      </c>
      <c r="N11">
        <v>1.000000008</v>
      </c>
      <c r="O11" s="9">
        <v>1.000000008</v>
      </c>
      <c r="Q11" s="9"/>
      <c r="R11" s="18"/>
    </row>
    <row r="13" spans="1:21" x14ac:dyDescent="0.25">
      <c r="A13" t="s">
        <v>10</v>
      </c>
      <c r="B13">
        <v>-0.85514220741323799</v>
      </c>
      <c r="C13">
        <v>-7.7201915891786403E-3</v>
      </c>
      <c r="D13">
        <v>1.06666861867341</v>
      </c>
      <c r="E13">
        <v>0.61005202739563003</v>
      </c>
      <c r="H13" s="4" t="s">
        <v>9</v>
      </c>
      <c r="I13">
        <v>309</v>
      </c>
    </row>
    <row r="14" spans="1:21" x14ac:dyDescent="0.25">
      <c r="A14" t="s">
        <v>8</v>
      </c>
      <c r="B14">
        <v>0.18791943974334999</v>
      </c>
      <c r="C14">
        <v>0.14869612826279899</v>
      </c>
      <c r="D14">
        <v>0.16791534391867399</v>
      </c>
      <c r="E14">
        <v>0.19117789199379001</v>
      </c>
      <c r="H14" s="4" t="s">
        <v>7</v>
      </c>
      <c r="I14">
        <v>4</v>
      </c>
    </row>
    <row r="15" spans="1:21" x14ac:dyDescent="0.25">
      <c r="A15" t="s">
        <v>6</v>
      </c>
      <c r="B15">
        <v>-4.5505787404493301</v>
      </c>
      <c r="C15">
        <v>-5.19192508868443E-2</v>
      </c>
      <c r="D15">
        <v>6.3524189855456497</v>
      </c>
      <c r="E15">
        <v>3.1910176487114299</v>
      </c>
      <c r="H15" s="4" t="s">
        <v>5</v>
      </c>
      <c r="I15">
        <v>1</v>
      </c>
    </row>
    <row r="16" spans="1:21" x14ac:dyDescent="0.25">
      <c r="A16" s="1" t="s">
        <v>4</v>
      </c>
      <c r="B16" s="15">
        <v>5.3498561759889798E-6</v>
      </c>
      <c r="C16" s="1">
        <v>0.95859303497270398</v>
      </c>
      <c r="D16" s="15">
        <v>2.11955060933605E-10</v>
      </c>
      <c r="E16" s="1">
        <v>1.41772619742686E-3</v>
      </c>
      <c r="H16" s="4" t="s">
        <v>3</v>
      </c>
      <c r="I16" s="2">
        <v>333.64333030988399</v>
      </c>
    </row>
    <row r="17" spans="1:21" s="34" customFormat="1" x14ac:dyDescent="0.25">
      <c r="A17" s="35"/>
      <c r="B17" s="15"/>
      <c r="C17" s="35"/>
      <c r="D17" s="15"/>
      <c r="E17" s="35"/>
      <c r="H17" s="4"/>
      <c r="I17" s="2"/>
      <c r="S17" s="2"/>
      <c r="T17" s="2"/>
      <c r="U17" s="2"/>
    </row>
    <row r="18" spans="1:21" s="34" customFormat="1" ht="18.75" x14ac:dyDescent="0.3">
      <c r="A18" s="19" t="s">
        <v>78</v>
      </c>
      <c r="S18" s="2"/>
      <c r="T18" s="2"/>
      <c r="U18" s="2"/>
    </row>
    <row r="19" spans="1:21" s="34" customFormat="1" x14ac:dyDescent="0.25">
      <c r="A19" s="6"/>
      <c r="B19" s="6" t="s">
        <v>31</v>
      </c>
      <c r="C19" s="6" t="s">
        <v>0</v>
      </c>
      <c r="D19" s="6" t="s">
        <v>1</v>
      </c>
      <c r="E19" s="6" t="s">
        <v>2</v>
      </c>
      <c r="F19" s="8" t="s">
        <v>30</v>
      </c>
      <c r="G19" s="6" t="s">
        <v>29</v>
      </c>
      <c r="H19" s="6" t="s">
        <v>28</v>
      </c>
      <c r="I19" s="8" t="s">
        <v>27</v>
      </c>
      <c r="J19" s="6" t="s">
        <v>26</v>
      </c>
      <c r="K19" s="8" t="s">
        <v>25</v>
      </c>
      <c r="L19" s="6" t="s">
        <v>24</v>
      </c>
      <c r="M19" s="8" t="s">
        <v>23</v>
      </c>
      <c r="N19" s="6" t="s">
        <v>22</v>
      </c>
      <c r="O19" s="8" t="s">
        <v>21</v>
      </c>
      <c r="P19" s="6" t="s">
        <v>20</v>
      </c>
      <c r="Q19" s="8" t="s">
        <v>19</v>
      </c>
      <c r="R19" s="16" t="s">
        <v>61</v>
      </c>
      <c r="S19" s="7" t="s">
        <v>18</v>
      </c>
      <c r="T19" s="7" t="s">
        <v>17</v>
      </c>
      <c r="U19" s="7" t="s">
        <v>16</v>
      </c>
    </row>
    <row r="20" spans="1:21" s="34" customFormat="1" x14ac:dyDescent="0.25">
      <c r="A20" s="34" t="s">
        <v>15</v>
      </c>
      <c r="C20" s="34">
        <v>-1</v>
      </c>
      <c r="D20" s="34">
        <v>-1</v>
      </c>
      <c r="E20" s="34">
        <v>-1</v>
      </c>
      <c r="F20" s="32" t="s">
        <v>57</v>
      </c>
      <c r="G20" s="34">
        <v>47</v>
      </c>
      <c r="H20" s="34">
        <v>6</v>
      </c>
      <c r="I20" s="9">
        <v>53</v>
      </c>
      <c r="J20" s="3">
        <v>0.92581707447496098</v>
      </c>
      <c r="K20" s="10">
        <v>7.4182925525039398E-2</v>
      </c>
      <c r="L20" s="3">
        <v>49.068304947172898</v>
      </c>
      <c r="M20" s="10">
        <v>3.9316950528270902</v>
      </c>
      <c r="N20" s="3">
        <v>0.29382218659537901</v>
      </c>
      <c r="O20" s="10">
        <v>2.7687994298408701E-2</v>
      </c>
      <c r="P20" s="3">
        <v>0.91388143846195802</v>
      </c>
      <c r="Q20" s="10">
        <v>8.6118561538042093E-2</v>
      </c>
      <c r="R20" s="17">
        <v>9.4233844691033117E-2</v>
      </c>
      <c r="S20" s="13">
        <v>-10.2579308953515</v>
      </c>
      <c r="T20" s="2">
        <v>-14.456297880702399</v>
      </c>
      <c r="U20" s="2">
        <v>-7.4322141954741001</v>
      </c>
    </row>
    <row r="21" spans="1:21" s="34" customFormat="1" x14ac:dyDescent="0.25">
      <c r="A21" s="34" t="s">
        <v>53</v>
      </c>
      <c r="C21" s="34">
        <v>1</v>
      </c>
      <c r="D21" s="34">
        <v>-1</v>
      </c>
      <c r="E21" s="34">
        <v>-1</v>
      </c>
      <c r="F21" s="32" t="s">
        <v>52</v>
      </c>
      <c r="G21" s="34">
        <v>13</v>
      </c>
      <c r="H21" s="34">
        <v>1</v>
      </c>
      <c r="I21" s="9">
        <v>14</v>
      </c>
      <c r="J21" s="3">
        <v>0.92687056976990401</v>
      </c>
      <c r="K21" s="10">
        <v>7.3129430230095896E-2</v>
      </c>
      <c r="L21" s="3">
        <v>12.9761879767787</v>
      </c>
      <c r="M21" s="10">
        <v>1.0238120232213399</v>
      </c>
      <c r="N21" s="3">
        <v>7.7701725486679099E-2</v>
      </c>
      <c r="O21" s="10">
        <v>7.2099448173364002E-3</v>
      </c>
      <c r="P21" s="3">
        <v>0.91508888246430498</v>
      </c>
      <c r="Q21" s="10">
        <v>8.4911117535694497E-2</v>
      </c>
      <c r="R21" s="17">
        <v>9.2790021999864733E-2</v>
      </c>
      <c r="S21" s="13">
        <v>-10.3249872230896</v>
      </c>
      <c r="T21" s="2">
        <v>-14.960870470003</v>
      </c>
      <c r="U21" s="2">
        <v>-6.9033299118004097</v>
      </c>
    </row>
    <row r="22" spans="1:21" s="34" customFormat="1" x14ac:dyDescent="0.25">
      <c r="A22" s="34" t="s">
        <v>13</v>
      </c>
      <c r="C22" s="34">
        <v>-1</v>
      </c>
      <c r="D22" s="34">
        <v>-1</v>
      </c>
      <c r="E22" s="34">
        <v>1</v>
      </c>
      <c r="F22" s="32" t="s">
        <v>56</v>
      </c>
      <c r="G22" s="34">
        <v>23</v>
      </c>
      <c r="H22" s="34">
        <v>7</v>
      </c>
      <c r="I22" s="9">
        <v>30</v>
      </c>
      <c r="J22" s="3">
        <v>0.78651388936906697</v>
      </c>
      <c r="K22" s="10">
        <v>0.21348611063093301</v>
      </c>
      <c r="L22" s="3">
        <v>23.595416681071999</v>
      </c>
      <c r="M22" s="10">
        <v>6.4045833189280001</v>
      </c>
      <c r="N22" s="3">
        <v>0.14128992138200999</v>
      </c>
      <c r="O22" s="10">
        <v>4.5102700377986901E-2</v>
      </c>
      <c r="P22" s="3">
        <v>0.75802314516471503</v>
      </c>
      <c r="Q22" s="10">
        <v>0.241976854835285</v>
      </c>
      <c r="R22" s="17">
        <v>0.31922093194490059</v>
      </c>
      <c r="S22" s="13">
        <v>-4.9590863884350602</v>
      </c>
      <c r="T22" s="2">
        <v>-8.0726089017870901</v>
      </c>
      <c r="U22" s="2">
        <v>-2.4590307880814501</v>
      </c>
    </row>
    <row r="23" spans="1:21" s="34" customFormat="1" x14ac:dyDescent="0.25">
      <c r="A23" s="34" t="s">
        <v>51</v>
      </c>
      <c r="C23" s="34">
        <v>1</v>
      </c>
      <c r="D23" s="34">
        <v>-1</v>
      </c>
      <c r="E23" s="34">
        <v>1</v>
      </c>
      <c r="F23" s="32" t="s">
        <v>50</v>
      </c>
      <c r="G23" s="34">
        <v>20</v>
      </c>
      <c r="H23" s="34">
        <v>2</v>
      </c>
      <c r="I23" s="9">
        <v>22</v>
      </c>
      <c r="J23" s="3">
        <v>0.78909501102192703</v>
      </c>
      <c r="K23" s="10">
        <v>0.210904988978073</v>
      </c>
      <c r="L23" s="3">
        <v>17.3600902424824</v>
      </c>
      <c r="M23" s="10">
        <v>4.6399097575176098</v>
      </c>
      <c r="N23" s="3">
        <v>0.10395263728264099</v>
      </c>
      <c r="O23" s="10">
        <v>3.26754217905805E-2</v>
      </c>
      <c r="P23" s="3">
        <v>0.76084398759504401</v>
      </c>
      <c r="Q23" s="10">
        <v>0.23915601240495599</v>
      </c>
      <c r="R23" s="17">
        <v>0.31432989719864324</v>
      </c>
      <c r="S23" s="13">
        <v>-5.0261430949821397</v>
      </c>
      <c r="T23" s="2">
        <v>-7.9389280173281396</v>
      </c>
      <c r="U23" s="2">
        <v>-2.66207444154555</v>
      </c>
    </row>
    <row r="24" spans="1:21" s="34" customFormat="1" x14ac:dyDescent="0.25">
      <c r="A24" s="34" t="s">
        <v>41</v>
      </c>
      <c r="C24" s="34">
        <v>-1</v>
      </c>
      <c r="D24" s="34">
        <v>1</v>
      </c>
      <c r="E24" s="34">
        <v>-1</v>
      </c>
      <c r="F24" s="32" t="s">
        <v>55</v>
      </c>
      <c r="G24" s="34">
        <v>9</v>
      </c>
      <c r="H24" s="34">
        <v>4</v>
      </c>
      <c r="I24" s="9">
        <v>13</v>
      </c>
      <c r="J24" s="3">
        <v>0.59647657381417496</v>
      </c>
      <c r="K24" s="10">
        <v>0.40352342618582498</v>
      </c>
      <c r="L24" s="3">
        <v>7.7541954595842704</v>
      </c>
      <c r="M24" s="10">
        <v>5.2458045404157296</v>
      </c>
      <c r="N24" s="3">
        <v>4.64323091859399E-2</v>
      </c>
      <c r="O24" s="10">
        <v>3.6942286454044397E-2</v>
      </c>
      <c r="P24" s="3">
        <v>0.55691195656812498</v>
      </c>
      <c r="Q24" s="10">
        <v>0.44308804343187502</v>
      </c>
      <c r="R24" s="17">
        <v>0.79561596443777138</v>
      </c>
      <c r="S24" s="2">
        <v>-0.99296511121167796</v>
      </c>
      <c r="T24" s="22">
        <v>-4.4922803552456996</v>
      </c>
      <c r="U24" s="22">
        <v>2.0723602805233501</v>
      </c>
    </row>
    <row r="25" spans="1:21" s="34" customFormat="1" x14ac:dyDescent="0.25">
      <c r="A25" s="34" t="s">
        <v>49</v>
      </c>
      <c r="C25" s="34">
        <v>1</v>
      </c>
      <c r="D25" s="34">
        <v>1</v>
      </c>
      <c r="E25" s="34">
        <v>-1</v>
      </c>
      <c r="F25" s="32" t="s">
        <v>48</v>
      </c>
      <c r="G25" s="34">
        <v>5</v>
      </c>
      <c r="H25" s="34">
        <v>2</v>
      </c>
      <c r="I25" s="9">
        <v>7</v>
      </c>
      <c r="J25" s="3">
        <v>0.60018735327177497</v>
      </c>
      <c r="K25" s="10">
        <v>0.39981264672822497</v>
      </c>
      <c r="L25" s="3">
        <v>4.2013114729024199</v>
      </c>
      <c r="M25" s="10">
        <v>2.7986885270975801</v>
      </c>
      <c r="N25" s="3">
        <v>2.5157554754182701E-2</v>
      </c>
      <c r="O25" s="10">
        <v>1.97090751121674E-2</v>
      </c>
      <c r="P25" s="3">
        <v>0.56071861936416101</v>
      </c>
      <c r="Q25" s="10">
        <v>0.43928138063583799</v>
      </c>
      <c r="R25" s="17">
        <v>0.783425706701109</v>
      </c>
      <c r="S25" s="13">
        <v>-1.06002181964474</v>
      </c>
      <c r="T25" s="22">
        <v>-4.6990792224301501</v>
      </c>
      <c r="U25" s="22">
        <v>2.3230699021087502</v>
      </c>
    </row>
    <row r="26" spans="1:21" s="34" customFormat="1" x14ac:dyDescent="0.25">
      <c r="A26" s="34" t="s">
        <v>39</v>
      </c>
      <c r="C26" s="34">
        <v>-1</v>
      </c>
      <c r="D26" s="34">
        <v>1</v>
      </c>
      <c r="E26" s="34">
        <v>1</v>
      </c>
      <c r="F26" s="32" t="s">
        <v>54</v>
      </c>
      <c r="G26" s="34">
        <v>16</v>
      </c>
      <c r="H26" s="34">
        <v>32</v>
      </c>
      <c r="I26" s="9">
        <v>48</v>
      </c>
      <c r="J26" s="3">
        <v>0.30379339154308899</v>
      </c>
      <c r="K26" s="10">
        <v>0.69620660845690996</v>
      </c>
      <c r="L26" s="3">
        <v>14.582082794068301</v>
      </c>
      <c r="M26" s="10">
        <v>33.417917205931701</v>
      </c>
      <c r="N26" s="3">
        <v>8.7317862126416804E-2</v>
      </c>
      <c r="O26" s="10">
        <v>0.235337445845651</v>
      </c>
      <c r="P26" s="3">
        <v>0.27062273568416201</v>
      </c>
      <c r="Q26" s="10">
        <v>0.72937726431583805</v>
      </c>
      <c r="R26" s="17">
        <v>2.6951810330048493</v>
      </c>
      <c r="S26" s="14">
        <v>4.3058794169140899</v>
      </c>
      <c r="T26" s="2">
        <v>2.37482133168856</v>
      </c>
      <c r="U26" s="2">
        <v>6.6483677010994997</v>
      </c>
    </row>
    <row r="27" spans="1:21" s="34" customFormat="1" x14ac:dyDescent="0.25">
      <c r="A27" s="34" t="s">
        <v>47</v>
      </c>
      <c r="C27" s="34">
        <v>1</v>
      </c>
      <c r="D27" s="34">
        <v>1</v>
      </c>
      <c r="E27" s="34">
        <v>1</v>
      </c>
      <c r="F27" s="32" t="s">
        <v>46</v>
      </c>
      <c r="G27" s="34">
        <v>34</v>
      </c>
      <c r="H27" s="34">
        <v>88</v>
      </c>
      <c r="I27" s="9">
        <v>122</v>
      </c>
      <c r="J27" s="3">
        <v>0.30706893659925699</v>
      </c>
      <c r="K27" s="10">
        <v>0.69293106340074395</v>
      </c>
      <c r="L27" s="3">
        <v>37.462410265109298</v>
      </c>
      <c r="M27" s="10">
        <v>84.537589734890702</v>
      </c>
      <c r="N27" s="3">
        <v>0.22432581118675199</v>
      </c>
      <c r="O27" s="10">
        <v>0.59533513930382498</v>
      </c>
      <c r="P27" s="3">
        <v>0.273681222769598</v>
      </c>
      <c r="Q27" s="10">
        <v>0.72631877723040195</v>
      </c>
      <c r="R27" s="17">
        <v>2.6538860426016972</v>
      </c>
      <c r="S27" s="14">
        <v>4.2388227040038</v>
      </c>
      <c r="T27" s="2">
        <v>3.1111804871572999</v>
      </c>
      <c r="U27" s="2">
        <v>5.5776543584542697</v>
      </c>
    </row>
    <row r="28" spans="1:21" s="34" customFormat="1" x14ac:dyDescent="0.25">
      <c r="A28" s="34" t="s">
        <v>11</v>
      </c>
      <c r="F28" s="9"/>
      <c r="G28" s="34">
        <v>167</v>
      </c>
      <c r="H28" s="34">
        <v>142</v>
      </c>
      <c r="I28" s="9">
        <v>309</v>
      </c>
      <c r="K28" s="9"/>
      <c r="L28" s="34">
        <v>166.99999983916999</v>
      </c>
      <c r="M28" s="9">
        <v>142.00000016083001</v>
      </c>
      <c r="N28" s="34">
        <v>1.000000008</v>
      </c>
      <c r="O28" s="9">
        <v>1.000000008</v>
      </c>
      <c r="Q28" s="9"/>
      <c r="R28" s="18"/>
      <c r="S28" s="2"/>
      <c r="T28" s="2"/>
      <c r="U28" s="2"/>
    </row>
    <row r="29" spans="1:21" s="36" customFormat="1" ht="15.75" thickBot="1" x14ac:dyDescent="0.3">
      <c r="S29" s="37"/>
      <c r="T29" s="37"/>
      <c r="U29" s="37"/>
    </row>
    <row r="31" spans="1:21" ht="18.75" x14ac:dyDescent="0.3">
      <c r="A31" s="19" t="s">
        <v>75</v>
      </c>
    </row>
    <row r="32" spans="1:21" x14ac:dyDescent="0.25">
      <c r="A32" s="6"/>
      <c r="B32" s="6" t="s">
        <v>31</v>
      </c>
      <c r="C32" s="6" t="s">
        <v>1</v>
      </c>
      <c r="D32" s="6" t="s">
        <v>2</v>
      </c>
      <c r="E32" s="8" t="s">
        <v>30</v>
      </c>
      <c r="F32" s="6" t="s">
        <v>29</v>
      </c>
      <c r="G32" s="6" t="s">
        <v>28</v>
      </c>
      <c r="H32" s="8" t="s">
        <v>27</v>
      </c>
      <c r="I32" s="6" t="s">
        <v>26</v>
      </c>
      <c r="J32" s="8" t="s">
        <v>25</v>
      </c>
      <c r="K32" s="6" t="s">
        <v>24</v>
      </c>
      <c r="L32" s="8" t="s">
        <v>23</v>
      </c>
      <c r="M32" s="6" t="s">
        <v>22</v>
      </c>
      <c r="N32" s="8" t="s">
        <v>21</v>
      </c>
      <c r="O32" s="6" t="s">
        <v>20</v>
      </c>
      <c r="P32" s="8" t="s">
        <v>19</v>
      </c>
      <c r="Q32" s="16" t="s">
        <v>61</v>
      </c>
      <c r="R32" s="7" t="s">
        <v>18</v>
      </c>
      <c r="S32" s="7" t="s">
        <v>17</v>
      </c>
      <c r="T32" s="7" t="s">
        <v>16</v>
      </c>
      <c r="U32"/>
    </row>
    <row r="33" spans="1:21" x14ac:dyDescent="0.25">
      <c r="A33" t="s">
        <v>15</v>
      </c>
      <c r="C33">
        <v>-1</v>
      </c>
      <c r="D33">
        <v>-1</v>
      </c>
      <c r="E33" s="32" t="s">
        <v>43</v>
      </c>
      <c r="F33">
        <v>61</v>
      </c>
      <c r="G33">
        <v>8</v>
      </c>
      <c r="H33" s="9">
        <v>69</v>
      </c>
      <c r="I33" s="3">
        <v>0.91580776120997698</v>
      </c>
      <c r="J33" s="10">
        <v>8.4192238790023202E-2</v>
      </c>
      <c r="K33" s="3">
        <v>63.190735523488399</v>
      </c>
      <c r="L33" s="10">
        <v>5.8092644765115997</v>
      </c>
      <c r="M33" s="3">
        <v>0.36316514772883102</v>
      </c>
      <c r="N33" s="10">
        <v>3.8218846235134198E-2</v>
      </c>
      <c r="O33" s="3">
        <v>0.90478233609244196</v>
      </c>
      <c r="P33" s="10">
        <v>9.5217663907558106E-2</v>
      </c>
      <c r="Q33" s="17">
        <v>0.10523819940913356</v>
      </c>
      <c r="R33" s="13">
        <v>-9.7782659115804904</v>
      </c>
      <c r="S33" s="2">
        <v>-13.6234026139433</v>
      </c>
      <c r="T33" s="2">
        <v>-7.1569563391358004</v>
      </c>
      <c r="U33"/>
    </row>
    <row r="34" spans="1:21" x14ac:dyDescent="0.25">
      <c r="A34" t="s">
        <v>13</v>
      </c>
      <c r="C34">
        <v>-1</v>
      </c>
      <c r="D34">
        <v>1</v>
      </c>
      <c r="E34" s="32" t="s">
        <v>42</v>
      </c>
      <c r="F34">
        <v>47</v>
      </c>
      <c r="G34">
        <v>10</v>
      </c>
      <c r="H34" s="9">
        <v>57</v>
      </c>
      <c r="I34" s="3">
        <v>0.78612744660897504</v>
      </c>
      <c r="J34" s="10">
        <v>0.21387255339102501</v>
      </c>
      <c r="K34" s="3">
        <v>44.809264456711603</v>
      </c>
      <c r="L34" s="10">
        <v>12.190735543288399</v>
      </c>
      <c r="M34" s="3">
        <v>0.25752450940177102</v>
      </c>
      <c r="N34" s="10">
        <v>8.0202208510987E-2</v>
      </c>
      <c r="O34" s="3">
        <v>0.762523353181358</v>
      </c>
      <c r="P34" s="10">
        <v>0.237476646818642</v>
      </c>
      <c r="Q34" s="17">
        <v>0.31143524434740916</v>
      </c>
      <c r="R34" s="13">
        <v>-5.0663224096677402</v>
      </c>
      <c r="S34" s="2">
        <v>-7.7055373093148702</v>
      </c>
      <c r="T34" s="2">
        <v>-3.0868007113498201</v>
      </c>
      <c r="U34"/>
    </row>
    <row r="35" spans="1:21" x14ac:dyDescent="0.25">
      <c r="A35" t="s">
        <v>41</v>
      </c>
      <c r="C35">
        <v>1</v>
      </c>
      <c r="D35">
        <v>-1</v>
      </c>
      <c r="E35" s="32" t="s">
        <v>40</v>
      </c>
      <c r="F35">
        <v>14</v>
      </c>
      <c r="G35">
        <v>7</v>
      </c>
      <c r="H35" s="9">
        <v>21</v>
      </c>
      <c r="I35" s="3">
        <v>0.56234592659799798</v>
      </c>
      <c r="J35" s="10">
        <v>0.43765407340200202</v>
      </c>
      <c r="K35" s="3">
        <v>11.809264458557999</v>
      </c>
      <c r="L35" s="10">
        <v>9.1907355414420504</v>
      </c>
      <c r="M35" s="3">
        <v>6.7869336976594696E-2</v>
      </c>
      <c r="N35" s="10">
        <v>6.0465366396196901E-2</v>
      </c>
      <c r="O35" s="3">
        <v>0.52884633067211195</v>
      </c>
      <c r="P35" s="10">
        <v>0.47115366932788899</v>
      </c>
      <c r="Q35" s="17">
        <v>0.89090845866151469</v>
      </c>
      <c r="R35" s="2">
        <v>-0.50166917669713895</v>
      </c>
      <c r="S35" s="22">
        <v>-3.6419298579441901</v>
      </c>
      <c r="T35" s="22">
        <v>2.3364264466065401</v>
      </c>
      <c r="U35"/>
    </row>
    <row r="36" spans="1:21" x14ac:dyDescent="0.25">
      <c r="A36" t="s">
        <v>39</v>
      </c>
      <c r="C36">
        <v>1</v>
      </c>
      <c r="D36">
        <v>1</v>
      </c>
      <c r="E36" s="32" t="s">
        <v>38</v>
      </c>
      <c r="F36">
        <v>52</v>
      </c>
      <c r="G36">
        <v>127</v>
      </c>
      <c r="H36" s="9">
        <v>179</v>
      </c>
      <c r="I36" s="3">
        <v>0.30274153933554898</v>
      </c>
      <c r="J36" s="10">
        <v>0.69725846066445096</v>
      </c>
      <c r="K36" s="3">
        <v>54.190735541063297</v>
      </c>
      <c r="L36" s="10">
        <v>124.80926445893699</v>
      </c>
      <c r="M36" s="3">
        <v>0.31144100989280299</v>
      </c>
      <c r="N36" s="10">
        <v>0.82111358285768199</v>
      </c>
      <c r="O36" s="3">
        <v>0.27498984321492898</v>
      </c>
      <c r="P36" s="10">
        <v>0.72501015678507097</v>
      </c>
      <c r="Q36" s="17">
        <v>2.6364979459201741</v>
      </c>
      <c r="R36" s="14">
        <v>4.2102743731137497</v>
      </c>
      <c r="S36" s="2">
        <v>3.32099527567504</v>
      </c>
      <c r="T36" s="2">
        <v>5.2646975360061896</v>
      </c>
      <c r="U36"/>
    </row>
    <row r="37" spans="1:21" x14ac:dyDescent="0.25">
      <c r="A37" t="s">
        <v>11</v>
      </c>
      <c r="E37" s="9"/>
      <c r="F37">
        <v>174</v>
      </c>
      <c r="G37">
        <v>152</v>
      </c>
      <c r="H37" s="9">
        <v>326</v>
      </c>
      <c r="J37" s="9"/>
      <c r="K37">
        <v>173.99999997982101</v>
      </c>
      <c r="L37" s="9">
        <v>152.00000002017899</v>
      </c>
      <c r="M37">
        <v>1.0000000040000001</v>
      </c>
      <c r="N37" s="9">
        <v>1.0000000040000001</v>
      </c>
      <c r="P37" s="9"/>
      <c r="Q37" s="18"/>
      <c r="R37" s="2"/>
      <c r="U37"/>
    </row>
    <row r="38" spans="1:21" x14ac:dyDescent="0.25">
      <c r="R38" s="2"/>
      <c r="U38"/>
    </row>
    <row r="39" spans="1:21" x14ac:dyDescent="0.25">
      <c r="A39" t="s">
        <v>10</v>
      </c>
      <c r="B39">
        <v>-0.77621350454830895</v>
      </c>
      <c r="C39">
        <v>1.0680076785766499</v>
      </c>
      <c r="D39">
        <v>0.54248255073981</v>
      </c>
      <c r="G39" s="4" t="s">
        <v>9</v>
      </c>
      <c r="H39">
        <v>326</v>
      </c>
      <c r="R39" s="2"/>
      <c r="U39"/>
    </row>
    <row r="40" spans="1:21" x14ac:dyDescent="0.25">
      <c r="A40" t="s">
        <v>8</v>
      </c>
      <c r="B40">
        <v>0.176539807437919</v>
      </c>
      <c r="C40">
        <v>0.156049220238833</v>
      </c>
      <c r="D40">
        <v>0.177134443862109</v>
      </c>
      <c r="G40" s="4" t="s">
        <v>7</v>
      </c>
      <c r="H40">
        <v>3</v>
      </c>
      <c r="R40" s="2"/>
      <c r="U40"/>
    </row>
    <row r="41" spans="1:21" x14ac:dyDescent="0.25">
      <c r="A41" t="s">
        <v>6</v>
      </c>
      <c r="B41">
        <v>-4.3968185748773401</v>
      </c>
      <c r="C41">
        <v>6.8440436737977004</v>
      </c>
      <c r="D41">
        <v>3.06254694971752</v>
      </c>
      <c r="G41" s="4" t="s">
        <v>5</v>
      </c>
      <c r="H41">
        <v>1</v>
      </c>
      <c r="R41" s="2"/>
      <c r="U41"/>
    </row>
    <row r="42" spans="1:21" x14ac:dyDescent="0.25">
      <c r="A42" s="1" t="s">
        <v>4</v>
      </c>
      <c r="B42" s="15">
        <v>1.0984908754935599E-5</v>
      </c>
      <c r="C42" s="15">
        <v>7.6988432950748707E-12</v>
      </c>
      <c r="D42" s="1">
        <v>2.1946204539362302E-3</v>
      </c>
      <c r="G42" s="4" t="s">
        <v>3</v>
      </c>
      <c r="H42" s="2">
        <v>353.41174662654203</v>
      </c>
      <c r="R42" s="2"/>
      <c r="U42"/>
    </row>
    <row r="43" spans="1:21" s="30" customFormat="1" x14ac:dyDescent="0.25">
      <c r="A43" s="31"/>
      <c r="B43" s="15"/>
      <c r="C43" s="15"/>
      <c r="D43" s="31"/>
      <c r="G43" s="4"/>
      <c r="H43" s="2"/>
      <c r="R43" s="2"/>
      <c r="S43" s="2"/>
      <c r="T43" s="2"/>
    </row>
    <row r="44" spans="1:21" s="34" customFormat="1" ht="18.75" x14ac:dyDescent="0.3">
      <c r="A44" s="19" t="s">
        <v>76</v>
      </c>
      <c r="R44" s="2"/>
      <c r="S44" s="2"/>
      <c r="T44" s="2"/>
    </row>
    <row r="45" spans="1:21" s="34" customFormat="1" x14ac:dyDescent="0.25">
      <c r="A45" s="6"/>
      <c r="B45" s="6" t="s">
        <v>31</v>
      </c>
      <c r="C45" s="6" t="s">
        <v>1</v>
      </c>
      <c r="D45" s="6" t="s">
        <v>2</v>
      </c>
      <c r="E45" s="8" t="s">
        <v>30</v>
      </c>
      <c r="F45" s="6" t="s">
        <v>29</v>
      </c>
      <c r="G45" s="6" t="s">
        <v>28</v>
      </c>
      <c r="H45" s="8" t="s">
        <v>27</v>
      </c>
      <c r="I45" s="6" t="s">
        <v>26</v>
      </c>
      <c r="J45" s="8" t="s">
        <v>25</v>
      </c>
      <c r="K45" s="6" t="s">
        <v>24</v>
      </c>
      <c r="L45" s="8" t="s">
        <v>23</v>
      </c>
      <c r="M45" s="6" t="s">
        <v>22</v>
      </c>
      <c r="N45" s="8" t="s">
        <v>21</v>
      </c>
      <c r="O45" s="6" t="s">
        <v>20</v>
      </c>
      <c r="P45" s="8" t="s">
        <v>19</v>
      </c>
      <c r="Q45" s="16" t="s">
        <v>61</v>
      </c>
      <c r="R45" s="7" t="s">
        <v>18</v>
      </c>
      <c r="S45" s="7" t="s">
        <v>17</v>
      </c>
      <c r="T45" s="7" t="s">
        <v>16</v>
      </c>
    </row>
    <row r="46" spans="1:21" s="34" customFormat="1" x14ac:dyDescent="0.25">
      <c r="A46" s="34" t="s">
        <v>15</v>
      </c>
      <c r="C46" s="34">
        <v>-1</v>
      </c>
      <c r="D46" s="34">
        <v>-1</v>
      </c>
      <c r="E46" s="32" t="s">
        <v>43</v>
      </c>
      <c r="F46" s="34">
        <v>61</v>
      </c>
      <c r="G46" s="34">
        <v>8</v>
      </c>
      <c r="H46" s="9">
        <v>69</v>
      </c>
      <c r="I46" s="3">
        <v>0.91580776120997698</v>
      </c>
      <c r="J46" s="10">
        <v>8.4192238790023202E-2</v>
      </c>
      <c r="K46" s="3">
        <v>63.190735523488399</v>
      </c>
      <c r="L46" s="10">
        <v>5.8092644765115997</v>
      </c>
      <c r="M46" s="3">
        <v>0.36316514772883102</v>
      </c>
      <c r="N46" s="10">
        <v>3.8218846235134198E-2</v>
      </c>
      <c r="O46" s="3">
        <v>0.90478233609244196</v>
      </c>
      <c r="P46" s="10">
        <v>9.5217663907558106E-2</v>
      </c>
      <c r="Q46" s="17">
        <v>0.10523819940913356</v>
      </c>
      <c r="R46" s="13">
        <v>-9.7782659115804904</v>
      </c>
      <c r="S46" s="2">
        <v>-13.6234026139433</v>
      </c>
      <c r="T46" s="2">
        <v>-7.1569563391358004</v>
      </c>
    </row>
    <row r="47" spans="1:21" s="34" customFormat="1" x14ac:dyDescent="0.25">
      <c r="A47" s="34" t="s">
        <v>41</v>
      </c>
      <c r="C47" s="34">
        <v>1</v>
      </c>
      <c r="D47" s="34">
        <v>-1</v>
      </c>
      <c r="E47" s="32" t="s">
        <v>40</v>
      </c>
      <c r="F47" s="34">
        <v>14</v>
      </c>
      <c r="G47" s="34">
        <v>7</v>
      </c>
      <c r="H47" s="9">
        <v>21</v>
      </c>
      <c r="I47" s="3">
        <v>0.56234592659799798</v>
      </c>
      <c r="J47" s="10">
        <v>0.43765407340200202</v>
      </c>
      <c r="K47" s="3">
        <v>11.809264458557999</v>
      </c>
      <c r="L47" s="10">
        <v>9.1907355414420504</v>
      </c>
      <c r="M47" s="3">
        <v>6.7869336976594696E-2</v>
      </c>
      <c r="N47" s="10">
        <v>6.0465366396196901E-2</v>
      </c>
      <c r="O47" s="3">
        <v>0.52884633067211195</v>
      </c>
      <c r="P47" s="10">
        <v>0.47115366932788899</v>
      </c>
      <c r="Q47" s="17">
        <v>0.89090845866151469</v>
      </c>
      <c r="R47" s="2">
        <v>-0.50166917669713895</v>
      </c>
      <c r="S47" s="22">
        <v>-3.6419298579441901</v>
      </c>
      <c r="T47" s="22">
        <v>2.3364264466065401</v>
      </c>
    </row>
    <row r="48" spans="1:21" s="34" customFormat="1" x14ac:dyDescent="0.25">
      <c r="A48" s="34" t="s">
        <v>13</v>
      </c>
      <c r="C48" s="34">
        <v>-1</v>
      </c>
      <c r="D48" s="34">
        <v>1</v>
      </c>
      <c r="E48" s="32" t="s">
        <v>42</v>
      </c>
      <c r="F48" s="34">
        <v>47</v>
      </c>
      <c r="G48" s="34">
        <v>10</v>
      </c>
      <c r="H48" s="9">
        <v>57</v>
      </c>
      <c r="I48" s="3">
        <v>0.78612744660897504</v>
      </c>
      <c r="J48" s="10">
        <v>0.21387255339102501</v>
      </c>
      <c r="K48" s="3">
        <v>44.809264456711603</v>
      </c>
      <c r="L48" s="10">
        <v>12.190735543288399</v>
      </c>
      <c r="M48" s="3">
        <v>0.25752450940177102</v>
      </c>
      <c r="N48" s="10">
        <v>8.0202208510987E-2</v>
      </c>
      <c r="O48" s="3">
        <v>0.762523353181358</v>
      </c>
      <c r="P48" s="10">
        <v>0.237476646818642</v>
      </c>
      <c r="Q48" s="17">
        <v>0.31143524434740916</v>
      </c>
      <c r="R48" s="13">
        <v>-5.0663224096677402</v>
      </c>
      <c r="S48" s="2">
        <v>-7.7055373093148702</v>
      </c>
      <c r="T48" s="2">
        <v>-3.0868007113498201</v>
      </c>
    </row>
    <row r="49" spans="1:21" s="34" customFormat="1" x14ac:dyDescent="0.25">
      <c r="A49" s="34" t="s">
        <v>39</v>
      </c>
      <c r="C49" s="34">
        <v>1</v>
      </c>
      <c r="D49" s="34">
        <v>1</v>
      </c>
      <c r="E49" s="32" t="s">
        <v>38</v>
      </c>
      <c r="F49" s="34">
        <v>52</v>
      </c>
      <c r="G49" s="34">
        <v>127</v>
      </c>
      <c r="H49" s="9">
        <v>179</v>
      </c>
      <c r="I49" s="3">
        <v>0.30274153933554898</v>
      </c>
      <c r="J49" s="10">
        <v>0.69725846066445096</v>
      </c>
      <c r="K49" s="3">
        <v>54.190735541063297</v>
      </c>
      <c r="L49" s="10">
        <v>124.80926445893699</v>
      </c>
      <c r="M49" s="3">
        <v>0.31144100989280299</v>
      </c>
      <c r="N49" s="10">
        <v>0.82111358285768199</v>
      </c>
      <c r="O49" s="3">
        <v>0.27498984321492898</v>
      </c>
      <c r="P49" s="10">
        <v>0.72501015678507097</v>
      </c>
      <c r="Q49" s="17">
        <v>2.6364979459201741</v>
      </c>
      <c r="R49" s="14">
        <v>4.2102743731137497</v>
      </c>
      <c r="S49" s="2">
        <v>3.32099527567504</v>
      </c>
      <c r="T49" s="2">
        <v>5.2646975360061896</v>
      </c>
    </row>
    <row r="50" spans="1:21" s="34" customFormat="1" x14ac:dyDescent="0.25">
      <c r="A50" s="34" t="s">
        <v>11</v>
      </c>
      <c r="E50" s="9"/>
      <c r="F50" s="34">
        <v>174</v>
      </c>
      <c r="G50" s="34">
        <v>152</v>
      </c>
      <c r="H50" s="9">
        <v>326</v>
      </c>
      <c r="J50" s="9"/>
      <c r="K50" s="34">
        <v>173.99999997982101</v>
      </c>
      <c r="L50" s="9">
        <v>152.00000002017899</v>
      </c>
      <c r="M50" s="34">
        <v>1.0000000040000001</v>
      </c>
      <c r="N50" s="9">
        <v>1.0000000040000001</v>
      </c>
      <c r="P50" s="9"/>
      <c r="Q50" s="18"/>
      <c r="R50" s="2"/>
      <c r="S50" s="2"/>
      <c r="T50" s="2"/>
    </row>
    <row r="51" spans="1:21" s="36" customFormat="1" ht="15.75" thickBot="1" x14ac:dyDescent="0.3">
      <c r="S51" s="37"/>
      <c r="T51" s="37"/>
      <c r="U51" s="37"/>
    </row>
    <row r="53" spans="1:21" ht="18.75" x14ac:dyDescent="0.3">
      <c r="A53" s="19" t="s">
        <v>59</v>
      </c>
    </row>
    <row r="54" spans="1:21" x14ac:dyDescent="0.25">
      <c r="A54" s="6"/>
      <c r="B54" s="6" t="s">
        <v>31</v>
      </c>
      <c r="C54" s="6" t="s">
        <v>0</v>
      </c>
      <c r="D54" s="6" t="s">
        <v>60</v>
      </c>
      <c r="E54" s="8" t="s">
        <v>30</v>
      </c>
      <c r="F54" s="6" t="s">
        <v>29</v>
      </c>
      <c r="G54" s="6" t="s">
        <v>28</v>
      </c>
      <c r="H54" s="8" t="s">
        <v>27</v>
      </c>
      <c r="I54" s="6" t="s">
        <v>26</v>
      </c>
      <c r="J54" s="8" t="s">
        <v>25</v>
      </c>
      <c r="K54" s="6" t="s">
        <v>24</v>
      </c>
      <c r="L54" s="8" t="s">
        <v>23</v>
      </c>
      <c r="M54" s="6" t="s">
        <v>22</v>
      </c>
      <c r="N54" s="8" t="s">
        <v>21</v>
      </c>
      <c r="O54" s="6" t="s">
        <v>20</v>
      </c>
      <c r="P54" s="8" t="s">
        <v>19</v>
      </c>
      <c r="Q54" s="16" t="s">
        <v>61</v>
      </c>
      <c r="R54" s="7" t="s">
        <v>18</v>
      </c>
      <c r="S54" s="7" t="s">
        <v>17</v>
      </c>
      <c r="T54" s="7" t="s">
        <v>16</v>
      </c>
      <c r="U54"/>
    </row>
    <row r="55" spans="1:21" x14ac:dyDescent="0.25">
      <c r="A55" t="s">
        <v>15</v>
      </c>
      <c r="C55">
        <v>-1</v>
      </c>
      <c r="D55">
        <v>-1</v>
      </c>
      <c r="E55" s="32" t="s">
        <v>43</v>
      </c>
      <c r="F55">
        <v>28</v>
      </c>
      <c r="G55">
        <v>15</v>
      </c>
      <c r="H55" s="9">
        <v>43</v>
      </c>
      <c r="I55" s="3">
        <v>0.58762740947165903</v>
      </c>
      <c r="J55" s="10">
        <v>0.41237259052834102</v>
      </c>
      <c r="K55" s="3">
        <v>25.2679786072813</v>
      </c>
      <c r="L55" s="10">
        <v>17.7320213927187</v>
      </c>
      <c r="M55" s="3">
        <v>0.31984783147154999</v>
      </c>
      <c r="N55" s="10">
        <v>0.112942812418655</v>
      </c>
      <c r="O55" s="3">
        <v>0.73903591953039605</v>
      </c>
      <c r="P55" s="10">
        <v>0.26096408046960401</v>
      </c>
      <c r="Q55" s="17">
        <v>0.35311420402330085</v>
      </c>
      <c r="R55" s="13">
        <v>-4.5208481258453803</v>
      </c>
      <c r="S55" s="2">
        <v>-6.7247305946082099</v>
      </c>
      <c r="T55" s="2">
        <v>-2.4747239108469401</v>
      </c>
      <c r="U55"/>
    </row>
    <row r="56" spans="1:21" x14ac:dyDescent="0.25">
      <c r="A56" t="s">
        <v>13</v>
      </c>
      <c r="C56">
        <v>-1</v>
      </c>
      <c r="D56">
        <v>1</v>
      </c>
      <c r="E56" s="32" t="s">
        <v>42</v>
      </c>
      <c r="F56">
        <v>18</v>
      </c>
      <c r="G56">
        <v>58</v>
      </c>
      <c r="H56" s="9">
        <v>76</v>
      </c>
      <c r="I56" s="3">
        <v>0.27278975516773901</v>
      </c>
      <c r="J56" s="10">
        <v>0.72721024483226104</v>
      </c>
      <c r="K56" s="3">
        <v>20.732021392748202</v>
      </c>
      <c r="L56" s="10">
        <v>55.267978607251798</v>
      </c>
      <c r="M56" s="3">
        <v>0.26243065154081602</v>
      </c>
      <c r="N56" s="10">
        <v>0.35202534244766698</v>
      </c>
      <c r="O56" s="3">
        <v>0.42709429822200601</v>
      </c>
      <c r="P56" s="10">
        <v>0.57290570177799405</v>
      </c>
      <c r="Q56" s="17">
        <v>1.3414033017134648</v>
      </c>
      <c r="R56" s="14">
        <v>1.27559370973005</v>
      </c>
      <c r="S56" s="22">
        <v>-0.238786331277482</v>
      </c>
      <c r="T56" s="22">
        <v>3.0254831554747001</v>
      </c>
      <c r="U56"/>
    </row>
    <row r="57" spans="1:21" x14ac:dyDescent="0.25">
      <c r="A57" t="s">
        <v>41</v>
      </c>
      <c r="C57">
        <v>1</v>
      </c>
      <c r="D57">
        <v>-1</v>
      </c>
      <c r="E57" s="32" t="s">
        <v>40</v>
      </c>
      <c r="F57">
        <v>6</v>
      </c>
      <c r="G57">
        <v>10</v>
      </c>
      <c r="H57" s="9">
        <v>16</v>
      </c>
      <c r="I57" s="3">
        <v>0.54575133704490797</v>
      </c>
      <c r="J57" s="10">
        <v>0.45424866295509198</v>
      </c>
      <c r="K57" s="3">
        <v>8.7320213927185293</v>
      </c>
      <c r="L57" s="10">
        <v>7.2679786072814698</v>
      </c>
      <c r="M57" s="3">
        <v>0.110531917363399</v>
      </c>
      <c r="N57" s="10">
        <v>4.62928583712462E-2</v>
      </c>
      <c r="O57" s="3">
        <v>0.70481157614039402</v>
      </c>
      <c r="P57" s="10">
        <v>0.29518842385960598</v>
      </c>
      <c r="Q57" s="17">
        <v>0.41881892104565305</v>
      </c>
      <c r="R57" s="13">
        <v>-3.7797370636258698</v>
      </c>
      <c r="S57" s="2">
        <v>-6.6393916539117601</v>
      </c>
      <c r="T57" s="2">
        <v>-1.2378991345172901</v>
      </c>
      <c r="U57"/>
    </row>
    <row r="58" spans="1:21" x14ac:dyDescent="0.25">
      <c r="A58" t="s">
        <v>39</v>
      </c>
      <c r="C58">
        <v>1</v>
      </c>
      <c r="D58">
        <v>1</v>
      </c>
      <c r="E58" s="32" t="s">
        <v>38</v>
      </c>
      <c r="F58">
        <v>27</v>
      </c>
      <c r="G58">
        <v>74</v>
      </c>
      <c r="H58" s="9">
        <v>101</v>
      </c>
      <c r="I58" s="3">
        <v>0.24027701591428</v>
      </c>
      <c r="J58" s="10">
        <v>0.75972298408572003</v>
      </c>
      <c r="K58" s="3">
        <v>24.2679786073423</v>
      </c>
      <c r="L58" s="10">
        <v>76.7320213926577</v>
      </c>
      <c r="M58" s="3">
        <v>0.30718960362423497</v>
      </c>
      <c r="N58" s="10">
        <v>0.48873899076243199</v>
      </c>
      <c r="O58" s="3">
        <v>0.38595120943098099</v>
      </c>
      <c r="P58" s="10">
        <v>0.61404879056901895</v>
      </c>
      <c r="Q58" s="17">
        <v>1.5910010788004236</v>
      </c>
      <c r="R58" s="14">
        <v>2.0167047412609902</v>
      </c>
      <c r="S58" s="2">
        <v>0.62351438275562898</v>
      </c>
      <c r="T58" s="2">
        <v>3.6651975783416799</v>
      </c>
      <c r="U58"/>
    </row>
    <row r="59" spans="1:21" x14ac:dyDescent="0.25">
      <c r="A59" t="s">
        <v>11</v>
      </c>
      <c r="E59" s="9"/>
      <c r="F59">
        <v>79</v>
      </c>
      <c r="G59">
        <v>157</v>
      </c>
      <c r="H59" s="9">
        <v>236</v>
      </c>
      <c r="J59" s="9"/>
      <c r="K59">
        <v>79.000000000090296</v>
      </c>
      <c r="L59" s="9">
        <v>156.99999999990999</v>
      </c>
      <c r="M59">
        <v>1.0000000040000001</v>
      </c>
      <c r="N59" s="9">
        <v>1.0000000040000001</v>
      </c>
      <c r="P59" s="9"/>
      <c r="Q59" s="18"/>
      <c r="R59" s="2"/>
      <c r="U59"/>
    </row>
    <row r="60" spans="1:21" x14ac:dyDescent="0.25">
      <c r="R60" s="2"/>
      <c r="U60"/>
    </row>
    <row r="61" spans="1:21" x14ac:dyDescent="0.25">
      <c r="A61" t="s">
        <v>10</v>
      </c>
      <c r="B61">
        <v>0.39849778921722701</v>
      </c>
      <c r="C61">
        <v>8.5323560792534905E-2</v>
      </c>
      <c r="D61">
        <v>0.66734003149883903</v>
      </c>
      <c r="G61" s="4" t="s">
        <v>9</v>
      </c>
      <c r="H61">
        <v>236</v>
      </c>
      <c r="R61" s="2"/>
      <c r="U61"/>
    </row>
    <row r="62" spans="1:21" x14ac:dyDescent="0.25">
      <c r="A62" t="s">
        <v>8</v>
      </c>
      <c r="B62">
        <v>0.15973808384591001</v>
      </c>
      <c r="C62">
        <v>0.149623940972226</v>
      </c>
      <c r="D62">
        <v>0.1628594645441</v>
      </c>
      <c r="G62" s="4" t="s">
        <v>7</v>
      </c>
      <c r="H62">
        <v>3</v>
      </c>
      <c r="R62" s="2"/>
      <c r="U62"/>
    </row>
    <row r="63" spans="1:21" x14ac:dyDescent="0.25">
      <c r="A63" t="s">
        <v>6</v>
      </c>
      <c r="B63">
        <v>2.49469493825677</v>
      </c>
      <c r="C63">
        <v>0.57025339820699605</v>
      </c>
      <c r="D63">
        <v>4.0976435319062103</v>
      </c>
      <c r="G63" s="4" t="s">
        <v>5</v>
      </c>
      <c r="H63">
        <v>1</v>
      </c>
      <c r="R63" s="2"/>
      <c r="U63"/>
    </row>
    <row r="64" spans="1:21" x14ac:dyDescent="0.25">
      <c r="A64" s="1" t="s">
        <v>4</v>
      </c>
      <c r="B64" s="1">
        <v>1.26065459507354E-2</v>
      </c>
      <c r="C64" s="1">
        <v>0.56850584352003497</v>
      </c>
      <c r="D64" s="15">
        <v>4.17377367134858E-5</v>
      </c>
      <c r="G64" s="4" t="s">
        <v>3</v>
      </c>
      <c r="H64" s="2">
        <v>286.88982160044202</v>
      </c>
      <c r="R64" s="2"/>
      <c r="U64"/>
    </row>
    <row r="67" spans="1:21" ht="18.75" x14ac:dyDescent="0.3">
      <c r="A67" s="19" t="s">
        <v>74</v>
      </c>
    </row>
    <row r="68" spans="1:21" x14ac:dyDescent="0.25">
      <c r="A68" s="6"/>
      <c r="B68" s="6" t="s">
        <v>31</v>
      </c>
      <c r="C68" s="6" t="s">
        <v>0</v>
      </c>
      <c r="D68" s="6" t="s">
        <v>60</v>
      </c>
      <c r="E68" s="8" t="s">
        <v>30</v>
      </c>
      <c r="F68" s="6" t="s">
        <v>29</v>
      </c>
      <c r="G68" s="6" t="s">
        <v>28</v>
      </c>
      <c r="H68" s="8" t="s">
        <v>27</v>
      </c>
      <c r="I68" s="6" t="s">
        <v>26</v>
      </c>
      <c r="J68" s="8" t="s">
        <v>25</v>
      </c>
      <c r="K68" s="6" t="s">
        <v>24</v>
      </c>
      <c r="L68" s="8" t="s">
        <v>23</v>
      </c>
      <c r="M68" s="6" t="s">
        <v>22</v>
      </c>
      <c r="N68" s="8" t="s">
        <v>21</v>
      </c>
      <c r="O68" s="6" t="s">
        <v>20</v>
      </c>
      <c r="P68" s="8" t="s">
        <v>19</v>
      </c>
      <c r="Q68" s="16" t="s">
        <v>61</v>
      </c>
      <c r="R68" s="7" t="s">
        <v>18</v>
      </c>
      <c r="S68" s="7" t="s">
        <v>17</v>
      </c>
      <c r="T68" s="7" t="s">
        <v>16</v>
      </c>
      <c r="U68"/>
    </row>
    <row r="69" spans="1:21" x14ac:dyDescent="0.25">
      <c r="A69" s="30" t="s">
        <v>15</v>
      </c>
      <c r="B69" s="30"/>
      <c r="C69" s="30">
        <v>-1</v>
      </c>
      <c r="D69" s="30">
        <v>-1</v>
      </c>
      <c r="E69" s="32" t="s">
        <v>43</v>
      </c>
      <c r="F69" s="30">
        <v>28</v>
      </c>
      <c r="G69" s="30">
        <v>15</v>
      </c>
      <c r="H69" s="9">
        <v>43</v>
      </c>
      <c r="I69" s="3">
        <v>0.58762740947165903</v>
      </c>
      <c r="J69" s="10">
        <v>0.41237259052834102</v>
      </c>
      <c r="K69" s="3">
        <v>25.2679786072813</v>
      </c>
      <c r="L69" s="10">
        <v>17.7320213927187</v>
      </c>
      <c r="M69" s="3">
        <v>0.31984783147154999</v>
      </c>
      <c r="N69" s="10">
        <v>0.112942812418655</v>
      </c>
      <c r="O69" s="3">
        <v>0.73903591953039605</v>
      </c>
      <c r="P69" s="10">
        <v>0.26096408046960401</v>
      </c>
      <c r="Q69" s="17">
        <v>0.35311420402330085</v>
      </c>
      <c r="R69" s="13">
        <v>-4.5208481258453803</v>
      </c>
      <c r="S69" s="2">
        <v>-6.7247305946082099</v>
      </c>
      <c r="T69" s="2">
        <v>-2.4747239108469401</v>
      </c>
      <c r="U69"/>
    </row>
    <row r="70" spans="1:21" x14ac:dyDescent="0.25">
      <c r="A70" s="30" t="s">
        <v>13</v>
      </c>
      <c r="B70" s="30"/>
      <c r="C70" s="30">
        <v>1</v>
      </c>
      <c r="D70" s="30">
        <v>-1</v>
      </c>
      <c r="E70" s="32" t="s">
        <v>40</v>
      </c>
      <c r="F70" s="30">
        <v>6</v>
      </c>
      <c r="G70" s="30">
        <v>10</v>
      </c>
      <c r="H70" s="9">
        <v>16</v>
      </c>
      <c r="I70" s="3">
        <v>0.54575133704490797</v>
      </c>
      <c r="J70" s="10">
        <v>0.45424866295509198</v>
      </c>
      <c r="K70" s="3">
        <v>8.7320213927185293</v>
      </c>
      <c r="L70" s="10">
        <v>7.2679786072814698</v>
      </c>
      <c r="M70" s="3">
        <v>0.110531917363399</v>
      </c>
      <c r="N70" s="10">
        <v>4.62928583712462E-2</v>
      </c>
      <c r="O70" s="3">
        <v>0.70481157614039402</v>
      </c>
      <c r="P70" s="10">
        <v>0.29518842385960598</v>
      </c>
      <c r="Q70" s="17">
        <v>0.41881892104565305</v>
      </c>
      <c r="R70" s="13">
        <v>-3.7797370636258698</v>
      </c>
      <c r="S70" s="2">
        <v>-6.6393916539117601</v>
      </c>
      <c r="T70" s="2">
        <v>-1.2378991345172901</v>
      </c>
      <c r="U70"/>
    </row>
    <row r="71" spans="1:21" x14ac:dyDescent="0.25">
      <c r="A71" s="30" t="s">
        <v>41</v>
      </c>
      <c r="B71" s="30"/>
      <c r="C71" s="30">
        <v>-1</v>
      </c>
      <c r="D71" s="30">
        <v>1</v>
      </c>
      <c r="E71" s="32" t="s">
        <v>42</v>
      </c>
      <c r="F71" s="30">
        <v>18</v>
      </c>
      <c r="G71" s="30">
        <v>58</v>
      </c>
      <c r="H71" s="9">
        <v>76</v>
      </c>
      <c r="I71" s="3">
        <v>0.27278975516773901</v>
      </c>
      <c r="J71" s="10">
        <v>0.72721024483226104</v>
      </c>
      <c r="K71" s="3">
        <v>20.732021392748202</v>
      </c>
      <c r="L71" s="10">
        <v>55.267978607251798</v>
      </c>
      <c r="M71" s="3">
        <v>0.26243065154081602</v>
      </c>
      <c r="N71" s="10">
        <v>0.35202534244766698</v>
      </c>
      <c r="O71" s="3">
        <v>0.42709429822200601</v>
      </c>
      <c r="P71" s="10">
        <v>0.57290570177799405</v>
      </c>
      <c r="Q71" s="17">
        <v>1.3414033017134648</v>
      </c>
      <c r="R71" s="14">
        <v>1.27559370973005</v>
      </c>
      <c r="S71" s="22">
        <v>-0.238786331277482</v>
      </c>
      <c r="T71" s="22">
        <v>3.0254831554747001</v>
      </c>
      <c r="U71"/>
    </row>
    <row r="72" spans="1:21" x14ac:dyDescent="0.25">
      <c r="A72" s="30" t="s">
        <v>39</v>
      </c>
      <c r="B72" s="30"/>
      <c r="C72" s="30">
        <v>1</v>
      </c>
      <c r="D72" s="30">
        <v>1</v>
      </c>
      <c r="E72" s="32" t="s">
        <v>38</v>
      </c>
      <c r="F72" s="30">
        <v>27</v>
      </c>
      <c r="G72" s="30">
        <v>74</v>
      </c>
      <c r="H72" s="9">
        <v>101</v>
      </c>
      <c r="I72" s="3">
        <v>0.24027701591428</v>
      </c>
      <c r="J72" s="10">
        <v>0.75972298408572003</v>
      </c>
      <c r="K72" s="3">
        <v>24.2679786073423</v>
      </c>
      <c r="L72" s="10">
        <v>76.7320213926577</v>
      </c>
      <c r="M72" s="3">
        <v>0.30718960362423497</v>
      </c>
      <c r="N72" s="10">
        <v>0.48873899076243199</v>
      </c>
      <c r="O72" s="3">
        <v>0.38595120943098099</v>
      </c>
      <c r="P72" s="10">
        <v>0.61404879056901895</v>
      </c>
      <c r="Q72" s="17">
        <v>1.5910010788004236</v>
      </c>
      <c r="R72" s="14">
        <v>2.0167047412609902</v>
      </c>
      <c r="S72" s="2">
        <v>0.62351438275562898</v>
      </c>
      <c r="T72" s="2">
        <v>3.6651975783416799</v>
      </c>
      <c r="U72"/>
    </row>
    <row r="73" spans="1:21" x14ac:dyDescent="0.25">
      <c r="A73" s="30" t="s">
        <v>11</v>
      </c>
      <c r="B73" s="30"/>
      <c r="C73" s="30"/>
      <c r="D73" s="30"/>
      <c r="E73" s="9"/>
      <c r="F73" s="30">
        <v>79</v>
      </c>
      <c r="G73" s="30">
        <v>157</v>
      </c>
      <c r="H73" s="9">
        <v>236</v>
      </c>
      <c r="I73" s="30"/>
      <c r="J73" s="9"/>
      <c r="K73" s="30">
        <v>79.000000000090296</v>
      </c>
      <c r="L73" s="9">
        <v>156.99999999990999</v>
      </c>
      <c r="M73" s="30">
        <v>1.0000000040000001</v>
      </c>
      <c r="N73" s="9">
        <v>1.0000000040000001</v>
      </c>
      <c r="O73" s="30"/>
      <c r="P73" s="9"/>
      <c r="Q73" s="18"/>
      <c r="R73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61629-24E6-419A-B00C-4E348E203E48}">
  <dimension ref="A1:U52"/>
  <sheetViews>
    <sheetView zoomScale="80" zoomScaleNormal="80" workbookViewId="0"/>
  </sheetViews>
  <sheetFormatPr defaultRowHeight="15" x14ac:dyDescent="0.25"/>
  <cols>
    <col min="10" max="18" width="9.140625" style="3"/>
  </cols>
  <sheetData>
    <row r="1" spans="1:21" ht="18.75" x14ac:dyDescent="0.3">
      <c r="A1" s="19" t="s">
        <v>32</v>
      </c>
    </row>
    <row r="2" spans="1:21" x14ac:dyDescent="0.25">
      <c r="A2" s="6"/>
      <c r="B2" s="6" t="s">
        <v>31</v>
      </c>
      <c r="C2" s="6" t="s">
        <v>0</v>
      </c>
      <c r="D2" s="20"/>
      <c r="E2" s="20"/>
      <c r="F2" s="8" t="s">
        <v>30</v>
      </c>
      <c r="G2" s="6" t="s">
        <v>29</v>
      </c>
      <c r="H2" s="6" t="s">
        <v>28</v>
      </c>
      <c r="I2" s="8" t="s">
        <v>27</v>
      </c>
      <c r="J2" s="11" t="s">
        <v>26</v>
      </c>
      <c r="K2" s="12" t="s">
        <v>25</v>
      </c>
      <c r="L2" s="11" t="s">
        <v>24</v>
      </c>
      <c r="M2" s="12" t="s">
        <v>23</v>
      </c>
      <c r="N2" s="11" t="s">
        <v>22</v>
      </c>
      <c r="O2" s="12" t="s">
        <v>21</v>
      </c>
      <c r="P2" s="11" t="s">
        <v>20</v>
      </c>
      <c r="Q2" s="12" t="s">
        <v>19</v>
      </c>
      <c r="R2" s="21" t="s">
        <v>61</v>
      </c>
      <c r="S2" s="6" t="s">
        <v>18</v>
      </c>
      <c r="T2" s="6" t="s">
        <v>17</v>
      </c>
      <c r="U2" s="6" t="s">
        <v>16</v>
      </c>
    </row>
    <row r="3" spans="1:21" x14ac:dyDescent="0.25">
      <c r="A3" t="s">
        <v>15</v>
      </c>
      <c r="C3">
        <v>-1</v>
      </c>
      <c r="F3" s="32" t="s">
        <v>14</v>
      </c>
      <c r="G3">
        <v>58</v>
      </c>
      <c r="H3">
        <v>74</v>
      </c>
      <c r="I3" s="9">
        <v>132</v>
      </c>
      <c r="J3" s="3">
        <v>0.439393939393939</v>
      </c>
      <c r="K3" s="10">
        <v>0.560606060606061</v>
      </c>
      <c r="L3" s="3">
        <v>58</v>
      </c>
      <c r="M3" s="10">
        <v>74</v>
      </c>
      <c r="N3" s="3">
        <v>0.57425742674226898</v>
      </c>
      <c r="O3" s="10">
        <v>0.333333334333414</v>
      </c>
      <c r="P3" s="3">
        <v>0.63272727243461002</v>
      </c>
      <c r="Q3" s="10">
        <v>0.36727272756538998</v>
      </c>
      <c r="R3" s="17">
        <v>0.580459770845971</v>
      </c>
      <c r="S3" s="13">
        <v>-2.3622787395300899</v>
      </c>
      <c r="T3" s="2">
        <v>-3.4667060965640202</v>
      </c>
      <c r="U3" s="2">
        <v>-1.2561998269222401</v>
      </c>
    </row>
    <row r="4" spans="1:21" x14ac:dyDescent="0.25">
      <c r="A4" t="s">
        <v>13</v>
      </c>
      <c r="C4">
        <v>1</v>
      </c>
      <c r="F4" s="32" t="s">
        <v>12</v>
      </c>
      <c r="G4">
        <v>43</v>
      </c>
      <c r="H4">
        <v>148</v>
      </c>
      <c r="I4" s="9">
        <v>191</v>
      </c>
      <c r="J4" s="3">
        <v>0.22513089005263701</v>
      </c>
      <c r="K4" s="10">
        <v>0.77486910994736202</v>
      </c>
      <c r="L4" s="3">
        <v>43.000000000053703</v>
      </c>
      <c r="M4" s="10">
        <v>147.999999999946</v>
      </c>
      <c r="N4" s="3">
        <v>0.42574257525773102</v>
      </c>
      <c r="O4" s="10">
        <v>0.666666667666586</v>
      </c>
      <c r="P4" s="3">
        <v>0.38972809687882398</v>
      </c>
      <c r="Q4" s="10">
        <v>0.61027190312117596</v>
      </c>
      <c r="R4" s="17">
        <v>1.5658914715377179</v>
      </c>
      <c r="S4" s="14">
        <v>1.94761658778365</v>
      </c>
      <c r="T4" s="2">
        <v>0.94390471960237698</v>
      </c>
      <c r="U4" s="2">
        <v>3.1287657977903698</v>
      </c>
    </row>
    <row r="5" spans="1:21" x14ac:dyDescent="0.25">
      <c r="A5" t="s">
        <v>11</v>
      </c>
      <c r="F5" s="9"/>
      <c r="G5">
        <v>101</v>
      </c>
      <c r="H5">
        <v>222</v>
      </c>
      <c r="I5" s="9">
        <v>323</v>
      </c>
      <c r="J5"/>
      <c r="K5" s="9"/>
      <c r="L5">
        <v>101.000000000054</v>
      </c>
      <c r="M5" s="9">
        <v>221.999999999946</v>
      </c>
      <c r="N5">
        <v>1.0000000019999999</v>
      </c>
      <c r="O5" s="9">
        <v>1.0000000019999999</v>
      </c>
      <c r="P5"/>
      <c r="Q5" s="9"/>
      <c r="R5" s="18"/>
    </row>
    <row r="7" spans="1:21" x14ac:dyDescent="0.25">
      <c r="A7" t="s">
        <v>10</v>
      </c>
      <c r="B7" s="2">
        <v>0.73981712036334502</v>
      </c>
      <c r="C7" s="2">
        <v>0.49619503770559498</v>
      </c>
      <c r="H7" s="4" t="s">
        <v>9</v>
      </c>
      <c r="I7">
        <v>323</v>
      </c>
    </row>
    <row r="8" spans="1:21" x14ac:dyDescent="0.25">
      <c r="A8" t="s">
        <v>8</v>
      </c>
      <c r="B8" s="2">
        <v>0.123255246850978</v>
      </c>
      <c r="C8" s="2">
        <v>0.123255246850978</v>
      </c>
      <c r="H8" s="4" t="s">
        <v>7</v>
      </c>
      <c r="I8">
        <v>2</v>
      </c>
    </row>
    <row r="9" spans="1:21" x14ac:dyDescent="0.25">
      <c r="A9" t="s">
        <v>6</v>
      </c>
      <c r="B9" s="2">
        <v>6.0023174612421997</v>
      </c>
      <c r="C9" s="2">
        <v>4.02575184734747</v>
      </c>
      <c r="H9" s="4" t="s">
        <v>5</v>
      </c>
      <c r="I9">
        <v>1</v>
      </c>
    </row>
    <row r="10" spans="1:21" x14ac:dyDescent="0.25">
      <c r="A10" s="1" t="s">
        <v>4</v>
      </c>
      <c r="B10" s="15">
        <v>1.9452089524611099E-9</v>
      </c>
      <c r="C10" s="15">
        <v>5.67935582449645E-5</v>
      </c>
      <c r="D10" s="15"/>
      <c r="E10" s="15"/>
      <c r="H10" s="4" t="s">
        <v>3</v>
      </c>
      <c r="I10" s="2">
        <v>388.81459107518799</v>
      </c>
    </row>
    <row r="13" spans="1:21" ht="18.75" x14ac:dyDescent="0.3">
      <c r="A13" s="19" t="s">
        <v>34</v>
      </c>
    </row>
    <row r="14" spans="1:21" x14ac:dyDescent="0.25">
      <c r="A14" s="6"/>
      <c r="B14" s="6" t="s">
        <v>31</v>
      </c>
      <c r="C14" s="20"/>
      <c r="D14" s="6" t="s">
        <v>1</v>
      </c>
      <c r="E14" s="20"/>
      <c r="F14" s="8" t="s">
        <v>30</v>
      </c>
      <c r="G14" s="6" t="s">
        <v>29</v>
      </c>
      <c r="H14" s="6" t="s">
        <v>28</v>
      </c>
      <c r="I14" s="8" t="s">
        <v>27</v>
      </c>
      <c r="J14" s="11" t="s">
        <v>26</v>
      </c>
      <c r="K14" s="12" t="s">
        <v>25</v>
      </c>
      <c r="L14" s="11" t="s">
        <v>24</v>
      </c>
      <c r="M14" s="12" t="s">
        <v>23</v>
      </c>
      <c r="N14" s="11" t="s">
        <v>22</v>
      </c>
      <c r="O14" s="12" t="s">
        <v>21</v>
      </c>
      <c r="P14" s="11" t="s">
        <v>20</v>
      </c>
      <c r="Q14" s="12" t="s">
        <v>19</v>
      </c>
      <c r="R14" s="21" t="s">
        <v>61</v>
      </c>
      <c r="S14" s="6" t="s">
        <v>18</v>
      </c>
      <c r="T14" s="6" t="s">
        <v>17</v>
      </c>
      <c r="U14" s="6" t="s">
        <v>16</v>
      </c>
    </row>
    <row r="15" spans="1:21" x14ac:dyDescent="0.25">
      <c r="A15" t="s">
        <v>15</v>
      </c>
      <c r="D15">
        <v>-1</v>
      </c>
      <c r="F15" s="32" t="s">
        <v>14</v>
      </c>
      <c r="G15">
        <v>16</v>
      </c>
      <c r="H15">
        <v>17</v>
      </c>
      <c r="I15" s="9">
        <v>33</v>
      </c>
      <c r="J15" s="3">
        <v>0.48484848484848397</v>
      </c>
      <c r="K15" s="10">
        <v>0.51515151515151603</v>
      </c>
      <c r="L15" s="3">
        <v>16</v>
      </c>
      <c r="M15" s="10">
        <v>17</v>
      </c>
      <c r="N15" s="3">
        <v>0.32000000099952802</v>
      </c>
      <c r="O15" s="10">
        <v>0.140495868768681</v>
      </c>
      <c r="P15" s="3">
        <v>0.69490308601595097</v>
      </c>
      <c r="Q15" s="10">
        <v>0.30509691398404898</v>
      </c>
      <c r="R15" s="17">
        <v>0.43904958853074616</v>
      </c>
      <c r="S15" s="13">
        <v>-3.5748642552319199</v>
      </c>
      <c r="T15" s="2">
        <v>-6.40072932977675</v>
      </c>
      <c r="U15" s="2">
        <v>-0.82785369859802604</v>
      </c>
    </row>
    <row r="16" spans="1:21" x14ac:dyDescent="0.25">
      <c r="A16" t="s">
        <v>13</v>
      </c>
      <c r="D16">
        <v>1</v>
      </c>
      <c r="F16" s="32" t="s">
        <v>12</v>
      </c>
      <c r="G16">
        <v>34</v>
      </c>
      <c r="H16">
        <v>104</v>
      </c>
      <c r="I16" s="9">
        <v>138</v>
      </c>
      <c r="J16" s="3">
        <v>0.24637681159473701</v>
      </c>
      <c r="K16" s="10">
        <v>0.75362318840526299</v>
      </c>
      <c r="L16" s="3">
        <v>34.000000000073697</v>
      </c>
      <c r="M16" s="10">
        <v>103.999999999926</v>
      </c>
      <c r="N16" s="3">
        <v>0.68000000100047198</v>
      </c>
      <c r="O16" s="10">
        <v>0.85950413323131902</v>
      </c>
      <c r="P16" s="3">
        <v>0.44170066574052502</v>
      </c>
      <c r="Q16" s="10">
        <v>0.55829933425947498</v>
      </c>
      <c r="R16" s="17">
        <v>1.2639766646569768</v>
      </c>
      <c r="S16" s="14">
        <v>1.01739056142366</v>
      </c>
      <c r="T16" s="2">
        <v>0.18925406692166</v>
      </c>
      <c r="U16" s="2">
        <v>1.99414687356982</v>
      </c>
    </row>
    <row r="17" spans="1:21" x14ac:dyDescent="0.25">
      <c r="A17" t="s">
        <v>11</v>
      </c>
      <c r="F17" s="9"/>
      <c r="G17">
        <v>50</v>
      </c>
      <c r="H17">
        <v>121</v>
      </c>
      <c r="I17" s="9">
        <v>171</v>
      </c>
      <c r="J17"/>
      <c r="K17" s="9"/>
      <c r="L17">
        <v>50.000000000073598</v>
      </c>
      <c r="M17" s="9">
        <v>120.999999999926</v>
      </c>
      <c r="N17">
        <v>1.0000000019999999</v>
      </c>
      <c r="O17" s="9">
        <v>1.0000000019999999</v>
      </c>
      <c r="P17"/>
      <c r="Q17" s="9"/>
      <c r="R17" s="18"/>
    </row>
    <row r="19" spans="1:21" x14ac:dyDescent="0.25">
      <c r="A19" t="s">
        <v>10</v>
      </c>
      <c r="B19" s="2">
        <v>0.58932749816938801</v>
      </c>
      <c r="C19" s="2"/>
      <c r="D19" s="2">
        <v>0.52870287635294799</v>
      </c>
      <c r="H19" s="4" t="s">
        <v>9</v>
      </c>
      <c r="I19">
        <v>171</v>
      </c>
    </row>
    <row r="20" spans="1:21" x14ac:dyDescent="0.25">
      <c r="A20" t="s">
        <v>8</v>
      </c>
      <c r="B20" s="2">
        <v>0.20021901262251701</v>
      </c>
      <c r="C20" s="2"/>
      <c r="D20" s="2">
        <v>0.20021901262251701</v>
      </c>
      <c r="H20" s="4" t="s">
        <v>7</v>
      </c>
      <c r="I20">
        <v>2</v>
      </c>
    </row>
    <row r="21" spans="1:21" x14ac:dyDescent="0.25">
      <c r="A21" t="s">
        <v>6</v>
      </c>
      <c r="B21" s="2">
        <v>2.9434142664586802</v>
      </c>
      <c r="C21" s="2"/>
      <c r="D21" s="2">
        <v>2.64062273321534</v>
      </c>
      <c r="H21" s="4" t="s">
        <v>5</v>
      </c>
      <c r="I21">
        <v>1</v>
      </c>
    </row>
    <row r="22" spans="1:21" x14ac:dyDescent="0.25">
      <c r="A22" s="1" t="s">
        <v>4</v>
      </c>
      <c r="B22" s="1">
        <v>3.2461371912219299E-3</v>
      </c>
      <c r="C22" s="1"/>
      <c r="D22" s="1">
        <v>8.2753812831603494E-3</v>
      </c>
      <c r="E22" s="1"/>
      <c r="H22" s="4" t="s">
        <v>3</v>
      </c>
      <c r="I22" s="2">
        <v>203.885029226716</v>
      </c>
    </row>
    <row r="25" spans="1:21" ht="18.75" x14ac:dyDescent="0.3">
      <c r="A25" s="19" t="s">
        <v>36</v>
      </c>
    </row>
    <row r="26" spans="1:21" x14ac:dyDescent="0.25">
      <c r="A26" s="6"/>
      <c r="B26" s="6" t="s">
        <v>31</v>
      </c>
      <c r="C26" s="20"/>
      <c r="D26" s="20"/>
      <c r="E26" s="6" t="s">
        <v>2</v>
      </c>
      <c r="F26" s="8" t="s">
        <v>30</v>
      </c>
      <c r="G26" s="6" t="s">
        <v>29</v>
      </c>
      <c r="H26" s="6" t="s">
        <v>28</v>
      </c>
      <c r="I26" s="8" t="s">
        <v>27</v>
      </c>
      <c r="J26" s="11" t="s">
        <v>26</v>
      </c>
      <c r="K26" s="12" t="s">
        <v>25</v>
      </c>
      <c r="L26" s="11" t="s">
        <v>24</v>
      </c>
      <c r="M26" s="12" t="s">
        <v>23</v>
      </c>
      <c r="N26" s="11" t="s">
        <v>22</v>
      </c>
      <c r="O26" s="12" t="s">
        <v>21</v>
      </c>
      <c r="P26" s="11" t="s">
        <v>20</v>
      </c>
      <c r="Q26" s="12" t="s">
        <v>19</v>
      </c>
      <c r="R26" s="21" t="s">
        <v>61</v>
      </c>
      <c r="S26" s="6" t="s">
        <v>18</v>
      </c>
      <c r="T26" s="6" t="s">
        <v>17</v>
      </c>
      <c r="U26" s="6" t="s">
        <v>16</v>
      </c>
    </row>
    <row r="27" spans="1:21" x14ac:dyDescent="0.25">
      <c r="A27" t="s">
        <v>15</v>
      </c>
      <c r="E27">
        <v>-1</v>
      </c>
      <c r="F27" s="32" t="s">
        <v>14</v>
      </c>
      <c r="G27">
        <v>171</v>
      </c>
      <c r="H27">
        <v>67</v>
      </c>
      <c r="I27" s="9">
        <v>238</v>
      </c>
      <c r="J27" s="3">
        <v>0.71848739495755298</v>
      </c>
      <c r="K27" s="10">
        <v>0.28151260504244802</v>
      </c>
      <c r="L27" s="3">
        <v>170.99999999989799</v>
      </c>
      <c r="M27" s="10">
        <v>67.000000000102503</v>
      </c>
      <c r="N27" s="3">
        <v>0.41007194344589898</v>
      </c>
      <c r="O27" s="10">
        <v>0.15192743864191999</v>
      </c>
      <c r="P27" s="3">
        <v>0.72966618205608702</v>
      </c>
      <c r="Q27" s="10">
        <v>0.27033381794391298</v>
      </c>
      <c r="R27" s="17">
        <v>0.37048971789010954</v>
      </c>
      <c r="S27" s="13">
        <v>-4.3122384038519703</v>
      </c>
      <c r="T27" s="2">
        <v>-5.40199904187706</v>
      </c>
      <c r="U27" s="2">
        <v>-3.2947772364518499</v>
      </c>
    </row>
    <row r="28" spans="1:21" x14ac:dyDescent="0.25">
      <c r="A28" t="s">
        <v>13</v>
      </c>
      <c r="E28">
        <v>1</v>
      </c>
      <c r="F28" s="32" t="s">
        <v>12</v>
      </c>
      <c r="G28">
        <v>246</v>
      </c>
      <c r="H28">
        <v>374</v>
      </c>
      <c r="I28" s="9">
        <v>620</v>
      </c>
      <c r="J28" s="3">
        <v>0.396774193548385</v>
      </c>
      <c r="K28" s="10">
        <v>0.60322580645161505</v>
      </c>
      <c r="L28" s="3">
        <v>245.99999999999901</v>
      </c>
      <c r="M28" s="10">
        <v>374.00000000000102</v>
      </c>
      <c r="N28" s="3">
        <v>0.58992805855410102</v>
      </c>
      <c r="O28" s="10">
        <v>0.84807256335808001</v>
      </c>
      <c r="P28" s="3">
        <v>0.41024186607766799</v>
      </c>
      <c r="Q28" s="10">
        <v>0.58975813392233201</v>
      </c>
      <c r="R28" s="17">
        <v>1.4375864159380494</v>
      </c>
      <c r="S28" s="14">
        <v>1.5763396037872699</v>
      </c>
      <c r="T28" s="2">
        <v>1.1949540400226</v>
      </c>
      <c r="U28" s="2">
        <v>1.96677465154167</v>
      </c>
    </row>
    <row r="29" spans="1:21" x14ac:dyDescent="0.25">
      <c r="A29" t="s">
        <v>11</v>
      </c>
      <c r="F29" s="9"/>
      <c r="G29">
        <v>417</v>
      </c>
      <c r="H29">
        <v>441</v>
      </c>
      <c r="I29" s="9">
        <v>858</v>
      </c>
      <c r="J29"/>
      <c r="K29" s="9"/>
      <c r="L29">
        <v>416.99999999989598</v>
      </c>
      <c r="M29" s="9">
        <v>441.00000000010402</v>
      </c>
      <c r="N29">
        <v>1.0000000019999999</v>
      </c>
      <c r="O29" s="9">
        <v>1.0000000019999999</v>
      </c>
      <c r="P29"/>
      <c r="Q29" s="9"/>
      <c r="R29" s="18"/>
    </row>
    <row r="31" spans="1:21" x14ac:dyDescent="0.25">
      <c r="A31" t="s">
        <v>10</v>
      </c>
      <c r="B31" s="2">
        <v>-0.25902333781369402</v>
      </c>
      <c r="C31" s="2"/>
      <c r="D31" s="2"/>
      <c r="E31" s="2">
        <v>0.67794759929587001</v>
      </c>
      <c r="H31" s="4" t="s">
        <v>9</v>
      </c>
      <c r="I31">
        <v>858</v>
      </c>
    </row>
    <row r="32" spans="1:21" x14ac:dyDescent="0.25">
      <c r="A32" t="s">
        <v>8</v>
      </c>
      <c r="B32" s="2">
        <v>8.2933912387309003E-2</v>
      </c>
      <c r="C32" s="2"/>
      <c r="D32" s="2"/>
      <c r="E32" s="2">
        <v>8.2933912387309294E-2</v>
      </c>
      <c r="H32" s="4" t="s">
        <v>7</v>
      </c>
      <c r="I32">
        <v>2</v>
      </c>
    </row>
    <row r="33" spans="1:21" x14ac:dyDescent="0.25">
      <c r="A33" t="s">
        <v>6</v>
      </c>
      <c r="B33" s="2">
        <v>-3.1232499511663101</v>
      </c>
      <c r="C33" s="2"/>
      <c r="D33" s="2"/>
      <c r="E33" s="2">
        <v>8.1745522402197892</v>
      </c>
      <c r="H33" s="4" t="s">
        <v>5</v>
      </c>
      <c r="I33">
        <v>1</v>
      </c>
    </row>
    <row r="34" spans="1:21" x14ac:dyDescent="0.25">
      <c r="A34" s="1" t="s">
        <v>4</v>
      </c>
      <c r="B34" s="1">
        <v>1.78865776946497E-3</v>
      </c>
      <c r="C34" s="1"/>
      <c r="D34" s="15"/>
      <c r="E34" s="15">
        <v>2.9696663950190601E-16</v>
      </c>
      <c r="H34" s="4" t="s">
        <v>3</v>
      </c>
      <c r="I34" s="2">
        <v>1119.8228290567799</v>
      </c>
    </row>
    <row r="37" spans="1:21" ht="18.75" x14ac:dyDescent="0.3">
      <c r="A37" s="19" t="s">
        <v>79</v>
      </c>
    </row>
    <row r="38" spans="1:21" x14ac:dyDescent="0.25">
      <c r="A38" s="6"/>
      <c r="B38" s="6" t="s">
        <v>31</v>
      </c>
      <c r="C38" s="6" t="s">
        <v>0</v>
      </c>
      <c r="D38" s="6" t="s">
        <v>1</v>
      </c>
      <c r="E38" s="6" t="s">
        <v>2</v>
      </c>
      <c r="F38" s="8" t="s">
        <v>30</v>
      </c>
      <c r="G38" s="6" t="s">
        <v>29</v>
      </c>
      <c r="H38" s="6" t="s">
        <v>28</v>
      </c>
      <c r="I38" s="8" t="s">
        <v>27</v>
      </c>
      <c r="J38" s="11" t="s">
        <v>26</v>
      </c>
      <c r="K38" s="12" t="s">
        <v>25</v>
      </c>
      <c r="L38" s="11" t="s">
        <v>24</v>
      </c>
      <c r="M38" s="12" t="s">
        <v>23</v>
      </c>
      <c r="N38" s="11" t="s">
        <v>22</v>
      </c>
      <c r="O38" s="12" t="s">
        <v>21</v>
      </c>
      <c r="P38" s="11" t="s">
        <v>20</v>
      </c>
      <c r="Q38" s="12" t="s">
        <v>19</v>
      </c>
      <c r="R38" s="21" t="s">
        <v>61</v>
      </c>
      <c r="S38" s="6" t="s">
        <v>18</v>
      </c>
      <c r="T38" s="6" t="s">
        <v>17</v>
      </c>
      <c r="U38" s="6" t="s">
        <v>16</v>
      </c>
    </row>
    <row r="39" spans="1:21" x14ac:dyDescent="0.25">
      <c r="A39" t="s">
        <v>15</v>
      </c>
      <c r="C39">
        <v>-1</v>
      </c>
      <c r="D39">
        <v>-1</v>
      </c>
      <c r="E39">
        <v>-1</v>
      </c>
      <c r="F39" s="32" t="s">
        <v>57</v>
      </c>
      <c r="G39">
        <v>43</v>
      </c>
      <c r="H39">
        <v>10</v>
      </c>
      <c r="I39" s="9">
        <v>53</v>
      </c>
      <c r="J39" s="3">
        <v>0.88964956800537098</v>
      </c>
      <c r="K39" s="10">
        <v>0.110350431994629</v>
      </c>
      <c r="L39" s="3">
        <v>47.1514271042846</v>
      </c>
      <c r="M39" s="10">
        <v>5.8485728957153604</v>
      </c>
      <c r="N39" s="3">
        <v>0.25625775700152897</v>
      </c>
      <c r="O39" s="10">
        <v>2.6951949828183001E-2</v>
      </c>
      <c r="P39" s="3">
        <v>0.90483394750170498</v>
      </c>
      <c r="Q39" s="10">
        <v>9.5166052498294795E-2</v>
      </c>
      <c r="R39" s="17">
        <v>0.10517515701201681</v>
      </c>
      <c r="S39" s="13">
        <v>-9.7808683096866407</v>
      </c>
      <c r="T39" s="2">
        <v>-13.155976832065599</v>
      </c>
      <c r="U39" s="2">
        <v>-7.3047711417071</v>
      </c>
    </row>
    <row r="40" spans="1:21" x14ac:dyDescent="0.25">
      <c r="A40" t="s">
        <v>13</v>
      </c>
      <c r="C40">
        <v>-1</v>
      </c>
      <c r="D40">
        <v>-1</v>
      </c>
      <c r="E40">
        <v>1</v>
      </c>
      <c r="F40" s="32" t="s">
        <v>56</v>
      </c>
      <c r="G40">
        <v>27</v>
      </c>
      <c r="H40">
        <v>9</v>
      </c>
      <c r="I40" s="9">
        <v>36</v>
      </c>
      <c r="J40" s="3">
        <v>0.74280439536020304</v>
      </c>
      <c r="K40" s="10">
        <v>0.25719560463979702</v>
      </c>
      <c r="L40" s="3">
        <v>26.740958232967301</v>
      </c>
      <c r="M40" s="10">
        <v>9.2590417670326897</v>
      </c>
      <c r="N40" s="3">
        <v>0.145331295744377</v>
      </c>
      <c r="O40" s="10">
        <v>4.2668396239784599E-2</v>
      </c>
      <c r="P40" s="3">
        <v>0.77304007368597605</v>
      </c>
      <c r="Q40" s="10">
        <v>0.22695992631402401</v>
      </c>
      <c r="R40" s="17">
        <v>0.29359399860325941</v>
      </c>
      <c r="S40" s="13">
        <v>-5.3225282614059397</v>
      </c>
      <c r="T40" s="2">
        <v>-7.7287731754284001</v>
      </c>
      <c r="U40" s="2">
        <v>-3.2356464003855199</v>
      </c>
    </row>
    <row r="41" spans="1:21" x14ac:dyDescent="0.25">
      <c r="A41" t="s">
        <v>41</v>
      </c>
      <c r="C41">
        <v>-1</v>
      </c>
      <c r="D41">
        <v>1</v>
      </c>
      <c r="E41">
        <v>-1</v>
      </c>
      <c r="F41" s="32" t="s">
        <v>55</v>
      </c>
      <c r="G41">
        <v>16</v>
      </c>
      <c r="H41">
        <v>6</v>
      </c>
      <c r="I41" s="9">
        <v>22</v>
      </c>
      <c r="J41" s="3">
        <v>0.49482512057554401</v>
      </c>
      <c r="K41" s="10">
        <v>0.50517487942445605</v>
      </c>
      <c r="L41" s="3">
        <v>10.886152652662</v>
      </c>
      <c r="M41" s="10">
        <v>11.113847347338</v>
      </c>
      <c r="N41" s="3">
        <v>5.9163874112289003E-2</v>
      </c>
      <c r="O41" s="10">
        <v>5.1215887393265998E-2</v>
      </c>
      <c r="P41" s="3">
        <v>0.53600291670598998</v>
      </c>
      <c r="Q41" s="10">
        <v>0.46399708329401002</v>
      </c>
      <c r="R41" s="17">
        <v>0.86566148957827993</v>
      </c>
      <c r="S41" s="2">
        <v>-0.62651902380665803</v>
      </c>
      <c r="T41" s="22">
        <v>-3.2370443665789601</v>
      </c>
      <c r="U41" s="22">
        <v>1.9134013218194099</v>
      </c>
    </row>
    <row r="42" spans="1:21" x14ac:dyDescent="0.25">
      <c r="A42" t="s">
        <v>39</v>
      </c>
      <c r="C42">
        <v>-1</v>
      </c>
      <c r="D42">
        <v>1</v>
      </c>
      <c r="E42">
        <v>1</v>
      </c>
      <c r="F42" s="32" t="s">
        <v>54</v>
      </c>
      <c r="G42">
        <v>18</v>
      </c>
      <c r="H42">
        <v>56</v>
      </c>
      <c r="I42" s="9">
        <v>74</v>
      </c>
      <c r="J42" s="3">
        <v>0.25974948662279301</v>
      </c>
      <c r="K42" s="10">
        <v>0.74025051337720704</v>
      </c>
      <c r="L42" s="3">
        <v>19.2214620100867</v>
      </c>
      <c r="M42" s="10">
        <v>54.778537989913303</v>
      </c>
      <c r="N42" s="3">
        <v>0.104464468446116</v>
      </c>
      <c r="O42" s="10">
        <v>0.25243565993970801</v>
      </c>
      <c r="P42" s="3">
        <v>0.29269944205003301</v>
      </c>
      <c r="Q42" s="10">
        <v>0.70730055794996705</v>
      </c>
      <c r="R42" s="17">
        <v>2.4164738852801215</v>
      </c>
      <c r="S42" s="14">
        <v>3.83182106100175</v>
      </c>
      <c r="T42" s="2">
        <v>2.2324138498686099</v>
      </c>
      <c r="U42" s="2">
        <v>5.6772962305985599</v>
      </c>
    </row>
    <row r="43" spans="1:21" x14ac:dyDescent="0.25">
      <c r="A43" t="s">
        <v>53</v>
      </c>
      <c r="C43">
        <v>1</v>
      </c>
      <c r="D43">
        <v>-1</v>
      </c>
      <c r="E43">
        <v>-1</v>
      </c>
      <c r="F43" s="32" t="s">
        <v>52</v>
      </c>
      <c r="G43">
        <v>13</v>
      </c>
      <c r="H43">
        <v>2</v>
      </c>
      <c r="I43" s="9">
        <v>15</v>
      </c>
      <c r="J43" s="3">
        <v>0.88248558859982795</v>
      </c>
      <c r="K43" s="10">
        <v>0.11751441140017201</v>
      </c>
      <c r="L43" s="3">
        <v>13.2372838289974</v>
      </c>
      <c r="M43" s="10">
        <v>1.76271617100258</v>
      </c>
      <c r="N43" s="3">
        <v>7.1941760940198204E-2</v>
      </c>
      <c r="O43" s="10">
        <v>8.12311699540408E-3</v>
      </c>
      <c r="P43" s="3">
        <v>0.89854331630983497</v>
      </c>
      <c r="Q43" s="10">
        <v>0.101456683690165</v>
      </c>
      <c r="R43" s="17">
        <v>0.11291240149315271</v>
      </c>
      <c r="S43" s="13">
        <v>-9.4725835564581704</v>
      </c>
      <c r="T43" s="2">
        <v>-13.2566208063233</v>
      </c>
      <c r="U43" s="2">
        <v>-6.6525204002632998</v>
      </c>
    </row>
    <row r="44" spans="1:21" x14ac:dyDescent="0.25">
      <c r="A44" t="s">
        <v>51</v>
      </c>
      <c r="C44">
        <v>1</v>
      </c>
      <c r="D44">
        <v>-1</v>
      </c>
      <c r="E44">
        <v>1</v>
      </c>
      <c r="F44" s="32" t="s">
        <v>50</v>
      </c>
      <c r="G44">
        <v>26</v>
      </c>
      <c r="H44">
        <v>4</v>
      </c>
      <c r="I44" s="9">
        <v>30</v>
      </c>
      <c r="J44" s="3">
        <v>0.72901102779150495</v>
      </c>
      <c r="K44" s="10">
        <v>0.27098897220849499</v>
      </c>
      <c r="L44" s="3">
        <v>21.8703308337452</v>
      </c>
      <c r="M44" s="10">
        <v>8.1296691662548497</v>
      </c>
      <c r="N44" s="3">
        <v>0.11886049466165</v>
      </c>
      <c r="O44" s="10">
        <v>3.7463914208549998E-2</v>
      </c>
      <c r="P44" s="3">
        <v>0.76034507675856799</v>
      </c>
      <c r="Q44" s="10">
        <v>0.23965492324143201</v>
      </c>
      <c r="R44" s="17">
        <v>0.3151923127629187</v>
      </c>
      <c r="S44" s="13">
        <v>-5.0142438307764996</v>
      </c>
      <c r="T44" s="2">
        <v>-7.3704570303047898</v>
      </c>
      <c r="U44" s="2">
        <v>-3.0945906008040098</v>
      </c>
    </row>
    <row r="45" spans="1:21" x14ac:dyDescent="0.25">
      <c r="A45" t="s">
        <v>49</v>
      </c>
      <c r="C45">
        <v>1</v>
      </c>
      <c r="D45">
        <v>1</v>
      </c>
      <c r="E45">
        <v>-1</v>
      </c>
      <c r="F45" s="32" t="s">
        <v>48</v>
      </c>
      <c r="G45">
        <v>5</v>
      </c>
      <c r="H45">
        <v>7</v>
      </c>
      <c r="I45" s="9">
        <v>12</v>
      </c>
      <c r="J45" s="3">
        <v>0.47709470117087499</v>
      </c>
      <c r="K45" s="10">
        <v>0.52290529882912495</v>
      </c>
      <c r="L45" s="3">
        <v>5.7251364140504997</v>
      </c>
      <c r="M45" s="10">
        <v>6.2748635859495003</v>
      </c>
      <c r="N45" s="3">
        <v>3.1114872815489601E-2</v>
      </c>
      <c r="O45" s="10">
        <v>2.8916423055068599E-2</v>
      </c>
      <c r="P45" s="3">
        <v>0.51831086376313895</v>
      </c>
      <c r="Q45" s="10">
        <v>0.48168913623686099</v>
      </c>
      <c r="R45" s="17">
        <v>0.92934408655765011</v>
      </c>
      <c r="S45" s="2">
        <v>-0.31823460144159099</v>
      </c>
      <c r="T45" s="22">
        <v>-3.0429713697194001</v>
      </c>
      <c r="U45" s="22">
        <v>2.3425422880697599</v>
      </c>
    </row>
    <row r="46" spans="1:21" x14ac:dyDescent="0.25">
      <c r="A46" t="s">
        <v>47</v>
      </c>
      <c r="C46">
        <v>1</v>
      </c>
      <c r="D46">
        <v>1</v>
      </c>
      <c r="E46">
        <v>1</v>
      </c>
      <c r="F46" s="32" t="s">
        <v>46</v>
      </c>
      <c r="G46">
        <v>36</v>
      </c>
      <c r="H46">
        <v>123</v>
      </c>
      <c r="I46" s="9">
        <v>159</v>
      </c>
      <c r="J46" s="3">
        <v>0.246334898888173</v>
      </c>
      <c r="K46" s="10">
        <v>0.75366510111182705</v>
      </c>
      <c r="L46" s="3">
        <v>39.167248923219603</v>
      </c>
      <c r="M46" s="10">
        <v>119.83275107678</v>
      </c>
      <c r="N46" s="3">
        <v>0.212865484278352</v>
      </c>
      <c r="O46" s="10">
        <v>0.55222466034003603</v>
      </c>
      <c r="P46" s="3">
        <v>0.27822275031986599</v>
      </c>
      <c r="Q46" s="10">
        <v>0.72177724968013401</v>
      </c>
      <c r="R46" s="17">
        <v>2.5942423789942559</v>
      </c>
      <c r="S46" s="14">
        <v>4.1401054959779202</v>
      </c>
      <c r="T46" s="2">
        <v>3.0596777254233798</v>
      </c>
      <c r="U46" s="2">
        <v>5.4077715061526899</v>
      </c>
    </row>
    <row r="47" spans="1:21" x14ac:dyDescent="0.25">
      <c r="A47" t="s">
        <v>11</v>
      </c>
      <c r="F47" s="9"/>
      <c r="G47">
        <v>184</v>
      </c>
      <c r="H47">
        <v>217</v>
      </c>
      <c r="I47" s="9">
        <v>401</v>
      </c>
      <c r="J47"/>
      <c r="K47" s="9"/>
      <c r="L47">
        <v>184.00000000001299</v>
      </c>
      <c r="M47" s="9">
        <v>216.99999999998701</v>
      </c>
      <c r="N47">
        <v>1.000000008</v>
      </c>
      <c r="O47" s="9">
        <v>1.000000008</v>
      </c>
      <c r="P47"/>
      <c r="Q47" s="9"/>
      <c r="R47" s="18"/>
    </row>
    <row r="49" spans="1:9" x14ac:dyDescent="0.25">
      <c r="A49" t="s">
        <v>10</v>
      </c>
      <c r="B49" s="2">
        <v>-0.48445523762360199</v>
      </c>
      <c r="C49" s="2">
        <v>3.5492555856770198E-2</v>
      </c>
      <c r="D49" s="2">
        <v>1.0539334253752799</v>
      </c>
      <c r="E49" s="2">
        <v>0.51328537505598903</v>
      </c>
      <c r="H49" s="4" t="s">
        <v>9</v>
      </c>
      <c r="I49">
        <v>401</v>
      </c>
    </row>
    <row r="50" spans="1:9" x14ac:dyDescent="0.25">
      <c r="A50" t="s">
        <v>8</v>
      </c>
      <c r="B50" s="2">
        <v>0.15199588402349001</v>
      </c>
      <c r="C50" s="2">
        <v>0.125226406775617</v>
      </c>
      <c r="D50" s="2">
        <v>0.13725705487991999</v>
      </c>
      <c r="E50" s="2">
        <v>0.15156265170567601</v>
      </c>
      <c r="H50" s="4" t="s">
        <v>7</v>
      </c>
      <c r="I50">
        <v>4</v>
      </c>
    </row>
    <row r="51" spans="1:9" x14ac:dyDescent="0.25">
      <c r="A51" t="s">
        <v>6</v>
      </c>
      <c r="B51" s="2">
        <v>-3.1872918186964299</v>
      </c>
      <c r="C51" s="2">
        <v>0.28342708834859798</v>
      </c>
      <c r="D51" s="2">
        <v>7.67853737133815</v>
      </c>
      <c r="E51" s="2">
        <v>3.3866217651875901</v>
      </c>
      <c r="H51" s="4" t="s">
        <v>5</v>
      </c>
      <c r="I51">
        <v>1</v>
      </c>
    </row>
    <row r="52" spans="1:9" x14ac:dyDescent="0.25">
      <c r="A52" s="1" t="s">
        <v>4</v>
      </c>
      <c r="B52" s="1">
        <v>1.4361179976055099E-3</v>
      </c>
      <c r="C52" s="1">
        <v>0.77684946584016101</v>
      </c>
      <c r="D52" s="15">
        <v>1.6091521720842401E-14</v>
      </c>
      <c r="E52" s="1">
        <v>7.0758868084842504E-4</v>
      </c>
      <c r="H52" s="4" t="s">
        <v>3</v>
      </c>
      <c r="I52">
        <v>441.28014450113199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5DEA0-9233-40DB-9BB3-30E9BA2058DF}">
  <dimension ref="A1:U52"/>
  <sheetViews>
    <sheetView zoomScale="80" zoomScaleNormal="80" workbookViewId="0"/>
  </sheetViews>
  <sheetFormatPr defaultRowHeight="15" x14ac:dyDescent="0.25"/>
  <cols>
    <col min="10" max="18" width="9.140625" style="3"/>
  </cols>
  <sheetData>
    <row r="1" spans="1:21" ht="18.75" x14ac:dyDescent="0.3">
      <c r="A1" s="19" t="s">
        <v>32</v>
      </c>
    </row>
    <row r="2" spans="1:21" x14ac:dyDescent="0.25">
      <c r="A2" s="6"/>
      <c r="B2" s="6" t="s">
        <v>31</v>
      </c>
      <c r="C2" s="6" t="s">
        <v>0</v>
      </c>
      <c r="D2" s="20"/>
      <c r="E2" s="20"/>
      <c r="F2" s="8" t="s">
        <v>30</v>
      </c>
      <c r="G2" s="6" t="s">
        <v>29</v>
      </c>
      <c r="H2" s="6" t="s">
        <v>28</v>
      </c>
      <c r="I2" s="8" t="s">
        <v>27</v>
      </c>
      <c r="J2" s="11" t="s">
        <v>26</v>
      </c>
      <c r="K2" s="12" t="s">
        <v>25</v>
      </c>
      <c r="L2" s="11" t="s">
        <v>24</v>
      </c>
      <c r="M2" s="12" t="s">
        <v>23</v>
      </c>
      <c r="N2" s="11" t="s">
        <v>22</v>
      </c>
      <c r="O2" s="12" t="s">
        <v>21</v>
      </c>
      <c r="P2" s="11" t="s">
        <v>20</v>
      </c>
      <c r="Q2" s="12" t="s">
        <v>19</v>
      </c>
      <c r="R2" s="21" t="s">
        <v>61</v>
      </c>
      <c r="S2" s="6" t="s">
        <v>18</v>
      </c>
      <c r="T2" s="6" t="s">
        <v>17</v>
      </c>
      <c r="U2" s="6" t="s">
        <v>16</v>
      </c>
    </row>
    <row r="3" spans="1:21" x14ac:dyDescent="0.25">
      <c r="A3" t="s">
        <v>15</v>
      </c>
      <c r="C3">
        <v>-1</v>
      </c>
      <c r="F3" s="32" t="s">
        <v>14</v>
      </c>
      <c r="G3">
        <v>36</v>
      </c>
      <c r="H3">
        <v>21</v>
      </c>
      <c r="I3" s="9">
        <v>57</v>
      </c>
      <c r="J3" s="3">
        <v>0.63157894736841702</v>
      </c>
      <c r="K3" s="10">
        <v>0.36842105263158298</v>
      </c>
      <c r="L3" s="3">
        <v>35.999999999999801</v>
      </c>
      <c r="M3" s="10">
        <v>21.000000000000199</v>
      </c>
      <c r="N3" s="3">
        <v>0.56250000099970598</v>
      </c>
      <c r="O3" s="10">
        <v>0.17796610269496699</v>
      </c>
      <c r="P3" s="3">
        <v>0.75965665165903395</v>
      </c>
      <c r="Q3" s="10">
        <v>0.24034334834096599</v>
      </c>
      <c r="R3" s="17">
        <v>0.31638418200653401</v>
      </c>
      <c r="S3" s="13">
        <v>-4.9978523768701102</v>
      </c>
      <c r="T3" s="2">
        <v>-7.1902979452613103</v>
      </c>
      <c r="U3" s="2">
        <v>-3.17817622764337</v>
      </c>
    </row>
    <row r="4" spans="1:21" x14ac:dyDescent="0.25">
      <c r="A4" t="s">
        <v>13</v>
      </c>
      <c r="C4">
        <v>1</v>
      </c>
      <c r="F4" s="32" t="s">
        <v>12</v>
      </c>
      <c r="G4">
        <v>28</v>
      </c>
      <c r="H4">
        <v>97</v>
      </c>
      <c r="I4" s="9">
        <v>125</v>
      </c>
      <c r="J4" s="3">
        <v>0.22400000000026599</v>
      </c>
      <c r="K4" s="10">
        <v>0.77599999999973401</v>
      </c>
      <c r="L4" s="3">
        <v>28.0000000000332</v>
      </c>
      <c r="M4" s="10">
        <v>96.999999999966704</v>
      </c>
      <c r="N4" s="3">
        <v>0.43750000100029401</v>
      </c>
      <c r="O4" s="10">
        <v>0.82203389930503301</v>
      </c>
      <c r="P4" s="3">
        <v>0.347350715129016</v>
      </c>
      <c r="Q4" s="10">
        <v>0.65264928487098395</v>
      </c>
      <c r="R4" s="17">
        <v>1.8789346226869617</v>
      </c>
      <c r="S4" s="14">
        <v>2.73911669137112</v>
      </c>
      <c r="T4" s="2">
        <v>1.5773124975134201</v>
      </c>
      <c r="U4" s="2">
        <v>4.18547807509609</v>
      </c>
    </row>
    <row r="5" spans="1:21" x14ac:dyDescent="0.25">
      <c r="A5" t="s">
        <v>11</v>
      </c>
      <c r="F5" s="9"/>
      <c r="G5">
        <v>64</v>
      </c>
      <c r="H5">
        <v>118</v>
      </c>
      <c r="I5" s="9">
        <v>182</v>
      </c>
      <c r="J5"/>
      <c r="K5" s="9"/>
      <c r="L5">
        <v>64.000000000032998</v>
      </c>
      <c r="M5" s="9">
        <v>117.999999999967</v>
      </c>
      <c r="N5">
        <v>1.0000000019999999</v>
      </c>
      <c r="O5" s="9">
        <v>1.0000000019999999</v>
      </c>
      <c r="P5"/>
      <c r="Q5" s="9"/>
      <c r="R5" s="18"/>
    </row>
    <row r="7" spans="1:21" x14ac:dyDescent="0.25">
      <c r="A7" t="s">
        <v>10</v>
      </c>
      <c r="B7" s="2">
        <v>0.351754983796989</v>
      </c>
      <c r="C7" s="2">
        <v>0.89075148452965902</v>
      </c>
      <c r="H7" s="4" t="s">
        <v>9</v>
      </c>
      <c r="I7">
        <v>182</v>
      </c>
    </row>
    <row r="8" spans="1:21" x14ac:dyDescent="0.25">
      <c r="A8" t="s">
        <v>8</v>
      </c>
      <c r="B8" s="2">
        <v>0.174227095776674</v>
      </c>
      <c r="C8" s="2">
        <v>0.174227095776674</v>
      </c>
      <c r="H8" s="4" t="s">
        <v>7</v>
      </c>
      <c r="I8">
        <v>2</v>
      </c>
    </row>
    <row r="9" spans="1:21" x14ac:dyDescent="0.25">
      <c r="A9" t="s">
        <v>6</v>
      </c>
      <c r="B9" s="2">
        <v>2.0189453438853899</v>
      </c>
      <c r="C9" s="2">
        <v>5.1125887196755802</v>
      </c>
      <c r="H9" s="4" t="s">
        <v>5</v>
      </c>
      <c r="I9">
        <v>1</v>
      </c>
    </row>
    <row r="10" spans="1:21" x14ac:dyDescent="0.25">
      <c r="A10" s="1" t="s">
        <v>4</v>
      </c>
      <c r="B10" s="1">
        <v>4.34929006037445E-2</v>
      </c>
      <c r="C10" s="15">
        <v>3.1777365877335199E-7</v>
      </c>
      <c r="D10" s="15"/>
      <c r="E10" s="15"/>
      <c r="H10" s="4" t="s">
        <v>3</v>
      </c>
      <c r="I10" s="2">
        <v>212.07262961216799</v>
      </c>
    </row>
    <row r="13" spans="1:21" ht="18.75" x14ac:dyDescent="0.3">
      <c r="A13" s="19" t="s">
        <v>34</v>
      </c>
    </row>
    <row r="14" spans="1:21" x14ac:dyDescent="0.25">
      <c r="A14" s="6"/>
      <c r="B14" s="6" t="s">
        <v>31</v>
      </c>
      <c r="C14" s="20"/>
      <c r="D14" s="6" t="s">
        <v>1</v>
      </c>
      <c r="E14" s="20"/>
      <c r="F14" s="8" t="s">
        <v>30</v>
      </c>
      <c r="G14" s="6" t="s">
        <v>29</v>
      </c>
      <c r="H14" s="6" t="s">
        <v>28</v>
      </c>
      <c r="I14" s="8" t="s">
        <v>27</v>
      </c>
      <c r="J14" s="11" t="s">
        <v>26</v>
      </c>
      <c r="K14" s="12" t="s">
        <v>25</v>
      </c>
      <c r="L14" s="11" t="s">
        <v>24</v>
      </c>
      <c r="M14" s="12" t="s">
        <v>23</v>
      </c>
      <c r="N14" s="11" t="s">
        <v>22</v>
      </c>
      <c r="O14" s="12" t="s">
        <v>21</v>
      </c>
      <c r="P14" s="11" t="s">
        <v>20</v>
      </c>
      <c r="Q14" s="11" t="s">
        <v>19</v>
      </c>
      <c r="R14" s="21" t="s">
        <v>61</v>
      </c>
      <c r="S14" s="6" t="s">
        <v>18</v>
      </c>
      <c r="T14" s="6" t="s">
        <v>17</v>
      </c>
      <c r="U14" s="6" t="s">
        <v>16</v>
      </c>
    </row>
    <row r="15" spans="1:21" x14ac:dyDescent="0.25">
      <c r="A15" t="s">
        <v>15</v>
      </c>
      <c r="D15">
        <v>-1</v>
      </c>
      <c r="F15" s="32" t="s">
        <v>14</v>
      </c>
      <c r="G15">
        <v>8</v>
      </c>
      <c r="H15">
        <v>4</v>
      </c>
      <c r="I15" s="9">
        <v>12</v>
      </c>
      <c r="J15" s="3">
        <v>0.666666666666622</v>
      </c>
      <c r="K15" s="10">
        <v>0.333333333333378</v>
      </c>
      <c r="L15" s="3">
        <v>7.99999999999946</v>
      </c>
      <c r="M15" s="10">
        <v>4.00000000000054</v>
      </c>
      <c r="N15" s="3">
        <v>0.296296297295911</v>
      </c>
      <c r="O15" s="10">
        <v>7.4074075074129594E-2</v>
      </c>
      <c r="P15" s="3">
        <v>0.79999999837967195</v>
      </c>
      <c r="Q15" s="3">
        <v>0.20000000162032799</v>
      </c>
      <c r="R15" s="17">
        <v>0.25000000253176252</v>
      </c>
      <c r="S15" s="13">
        <v>-6.02059986929841</v>
      </c>
      <c r="T15" s="2">
        <v>-13.2538927655495</v>
      </c>
      <c r="U15" s="2">
        <v>-1.21269358139773</v>
      </c>
    </row>
    <row r="16" spans="1:21" x14ac:dyDescent="0.25">
      <c r="A16" t="s">
        <v>13</v>
      </c>
      <c r="D16">
        <v>1</v>
      </c>
      <c r="F16" s="32" t="s">
        <v>12</v>
      </c>
      <c r="G16">
        <v>19</v>
      </c>
      <c r="H16">
        <v>50</v>
      </c>
      <c r="I16" s="9">
        <v>69</v>
      </c>
      <c r="J16" s="3">
        <v>0.27536231884106899</v>
      </c>
      <c r="K16" s="10">
        <v>0.72463768115893001</v>
      </c>
      <c r="L16" s="3">
        <v>19.000000000033801</v>
      </c>
      <c r="M16" s="10">
        <v>49.999999999966199</v>
      </c>
      <c r="N16" s="3">
        <v>0.70370370470408905</v>
      </c>
      <c r="O16" s="10">
        <v>0.92592592692586995</v>
      </c>
      <c r="P16" s="3">
        <v>0.43181818190200799</v>
      </c>
      <c r="Q16" s="3">
        <v>0.56818181809799195</v>
      </c>
      <c r="R16" s="17">
        <v>1.3157894732346607</v>
      </c>
      <c r="S16" s="14">
        <v>1.1918640757082799</v>
      </c>
      <c r="T16" s="2">
        <v>0.186927950406863</v>
      </c>
      <c r="U16" s="2">
        <v>2.5181197262606001</v>
      </c>
    </row>
    <row r="17" spans="1:21" x14ac:dyDescent="0.25">
      <c r="A17" t="s">
        <v>11</v>
      </c>
      <c r="F17" s="9"/>
      <c r="G17">
        <v>27</v>
      </c>
      <c r="H17">
        <v>54</v>
      </c>
      <c r="I17" s="9">
        <v>81</v>
      </c>
      <c r="J17"/>
      <c r="K17" s="9"/>
      <c r="L17">
        <v>27.0000000000333</v>
      </c>
      <c r="M17" s="9">
        <v>53.999999999966697</v>
      </c>
      <c r="N17">
        <v>1.0000000019999999</v>
      </c>
      <c r="O17" s="9">
        <v>1.0000000019999999</v>
      </c>
      <c r="P17"/>
      <c r="Q17"/>
      <c r="R17" s="18"/>
    </row>
    <row r="19" spans="1:21" x14ac:dyDescent="0.25">
      <c r="A19" t="s">
        <v>10</v>
      </c>
      <c r="B19" s="2">
        <v>0.137218422849754</v>
      </c>
      <c r="C19" s="2"/>
      <c r="D19" s="2">
        <v>0.83036560340949706</v>
      </c>
      <c r="H19" s="4" t="s">
        <v>9</v>
      </c>
      <c r="I19">
        <v>81</v>
      </c>
    </row>
    <row r="20" spans="1:21" x14ac:dyDescent="0.25">
      <c r="A20" t="s">
        <v>8</v>
      </c>
      <c r="B20" s="2">
        <v>0.33452628197746997</v>
      </c>
      <c r="C20" s="2"/>
      <c r="D20" s="2">
        <v>0.33452628197746997</v>
      </c>
      <c r="H20" s="4" t="s">
        <v>7</v>
      </c>
      <c r="I20">
        <v>2</v>
      </c>
    </row>
    <row r="21" spans="1:21" x14ac:dyDescent="0.25">
      <c r="A21" t="s">
        <v>6</v>
      </c>
      <c r="B21" s="2">
        <v>0.410187271501122</v>
      </c>
      <c r="C21" s="2"/>
      <c r="D21" s="2">
        <v>2.4822133510736299</v>
      </c>
      <c r="H21" s="4" t="s">
        <v>5</v>
      </c>
      <c r="I21">
        <v>1</v>
      </c>
    </row>
    <row r="22" spans="1:21" x14ac:dyDescent="0.25">
      <c r="A22" s="1" t="s">
        <v>4</v>
      </c>
      <c r="B22" s="1">
        <v>0.68166857731423103</v>
      </c>
      <c r="C22" s="1"/>
      <c r="D22" s="1">
        <v>1.3056907250487399E-2</v>
      </c>
      <c r="E22" s="1"/>
      <c r="H22" s="4" t="s">
        <v>3</v>
      </c>
      <c r="I22" s="2">
        <v>100.645902076204</v>
      </c>
    </row>
    <row r="25" spans="1:21" ht="18.75" x14ac:dyDescent="0.3">
      <c r="A25" s="19" t="s">
        <v>36</v>
      </c>
    </row>
    <row r="26" spans="1:21" x14ac:dyDescent="0.25">
      <c r="A26" s="6"/>
      <c r="B26" s="6" t="s">
        <v>31</v>
      </c>
      <c r="C26" s="20"/>
      <c r="D26" s="20"/>
      <c r="E26" s="6" t="s">
        <v>2</v>
      </c>
      <c r="F26" s="8" t="s">
        <v>30</v>
      </c>
      <c r="G26" s="6" t="s">
        <v>29</v>
      </c>
      <c r="H26" s="6" t="s">
        <v>28</v>
      </c>
      <c r="I26" s="8" t="s">
        <v>27</v>
      </c>
      <c r="J26" s="11" t="s">
        <v>26</v>
      </c>
      <c r="K26" s="12" t="s">
        <v>25</v>
      </c>
      <c r="L26" s="11" t="s">
        <v>24</v>
      </c>
      <c r="M26" s="12" t="s">
        <v>23</v>
      </c>
      <c r="N26" s="11" t="s">
        <v>22</v>
      </c>
      <c r="O26" s="12" t="s">
        <v>21</v>
      </c>
      <c r="P26" s="11" t="s">
        <v>20</v>
      </c>
      <c r="Q26" s="11" t="s">
        <v>19</v>
      </c>
      <c r="R26" s="21" t="s">
        <v>61</v>
      </c>
      <c r="S26" s="6" t="s">
        <v>18</v>
      </c>
      <c r="T26" s="6" t="s">
        <v>17</v>
      </c>
      <c r="U26" s="6" t="s">
        <v>16</v>
      </c>
    </row>
    <row r="27" spans="1:21" x14ac:dyDescent="0.25">
      <c r="A27" t="s">
        <v>15</v>
      </c>
      <c r="E27">
        <v>-1</v>
      </c>
      <c r="F27" s="32" t="s">
        <v>14</v>
      </c>
      <c r="G27">
        <v>187</v>
      </c>
      <c r="H27">
        <v>40</v>
      </c>
      <c r="I27" s="9">
        <v>227</v>
      </c>
      <c r="J27" s="3">
        <v>0.82378854047092098</v>
      </c>
      <c r="K27" s="10">
        <v>0.17621145952907899</v>
      </c>
      <c r="L27" s="3">
        <v>186.999998686899</v>
      </c>
      <c r="M27" s="10">
        <v>40.000001313100903</v>
      </c>
      <c r="N27" s="3">
        <v>0.42117117045932201</v>
      </c>
      <c r="O27" s="10">
        <v>0.13513513997180701</v>
      </c>
      <c r="P27" s="3">
        <v>0.75708501334978695</v>
      </c>
      <c r="Q27" s="3">
        <v>0.24291498665021299</v>
      </c>
      <c r="R27" s="17">
        <v>0.32085562699942377</v>
      </c>
      <c r="S27" s="13">
        <v>-4.9369033987483002</v>
      </c>
      <c r="T27" s="2">
        <v>-6.4216568784857797</v>
      </c>
      <c r="U27" s="2">
        <v>-3.68905756417672</v>
      </c>
    </row>
    <row r="28" spans="1:21" x14ac:dyDescent="0.25">
      <c r="A28" t="s">
        <v>13</v>
      </c>
      <c r="E28">
        <v>1</v>
      </c>
      <c r="F28" s="32" t="s">
        <v>12</v>
      </c>
      <c r="G28">
        <v>257</v>
      </c>
      <c r="H28">
        <v>256</v>
      </c>
      <c r="I28" s="9">
        <v>513</v>
      </c>
      <c r="J28" s="3">
        <v>0.50097465886939696</v>
      </c>
      <c r="K28" s="10">
        <v>0.49902534113060298</v>
      </c>
      <c r="L28" s="3">
        <v>257.00000000000102</v>
      </c>
      <c r="M28" s="10">
        <v>255.99999999999901</v>
      </c>
      <c r="N28" s="3">
        <v>0.57882883154067799</v>
      </c>
      <c r="O28" s="10">
        <v>0.86486486202819302</v>
      </c>
      <c r="P28" s="3">
        <v>0.400936039354573</v>
      </c>
      <c r="Q28" s="3">
        <v>0.599063960645427</v>
      </c>
      <c r="R28" s="17">
        <v>1.4941634122235568</v>
      </c>
      <c r="S28" s="14">
        <v>1.7439809757709599</v>
      </c>
      <c r="T28" s="2">
        <v>1.34366924606994</v>
      </c>
      <c r="U28" s="2">
        <v>2.1301859883023999</v>
      </c>
    </row>
    <row r="29" spans="1:21" x14ac:dyDescent="0.25">
      <c r="A29" t="s">
        <v>11</v>
      </c>
      <c r="F29" s="9"/>
      <c r="G29">
        <v>444</v>
      </c>
      <c r="H29">
        <v>296</v>
      </c>
      <c r="I29" s="9">
        <v>740</v>
      </c>
      <c r="J29"/>
      <c r="K29" s="9"/>
      <c r="L29">
        <v>443.99999868690003</v>
      </c>
      <c r="M29" s="9">
        <v>296.00000131309997</v>
      </c>
      <c r="N29">
        <v>1.0000000019999999</v>
      </c>
      <c r="O29" s="9">
        <v>1.0000000019999999</v>
      </c>
      <c r="P29"/>
      <c r="Q29"/>
      <c r="R29" s="18"/>
    </row>
    <row r="31" spans="1:21" x14ac:dyDescent="0.25">
      <c r="A31" t="s">
        <v>10</v>
      </c>
      <c r="B31" s="2">
        <v>-0.77306388165343098</v>
      </c>
      <c r="C31" s="2"/>
      <c r="D31" s="2"/>
      <c r="E31" s="2">
        <v>0.76916524123776797</v>
      </c>
      <c r="H31" s="4" t="s">
        <v>9</v>
      </c>
      <c r="I31">
        <v>740</v>
      </c>
    </row>
    <row r="32" spans="1:21" x14ac:dyDescent="0.25">
      <c r="A32" t="s">
        <v>8</v>
      </c>
      <c r="B32" s="2">
        <v>9.7644764932730804E-2</v>
      </c>
      <c r="C32" s="2"/>
      <c r="D32" s="2"/>
      <c r="E32" s="2">
        <v>9.7644764932730402E-2</v>
      </c>
      <c r="H32" s="4" t="s">
        <v>7</v>
      </c>
      <c r="I32">
        <v>2</v>
      </c>
    </row>
    <row r="33" spans="1:21" x14ac:dyDescent="0.25">
      <c r="A33" t="s">
        <v>6</v>
      </c>
      <c r="B33" s="2">
        <v>-7.9171052558322899</v>
      </c>
      <c r="C33" s="2"/>
      <c r="D33" s="2"/>
      <c r="E33" s="2">
        <v>7.8771784823043296</v>
      </c>
      <c r="H33" s="4" t="s">
        <v>5</v>
      </c>
      <c r="I33">
        <v>1</v>
      </c>
    </row>
    <row r="34" spans="1:21" x14ac:dyDescent="0.25">
      <c r="A34" s="1" t="s">
        <v>4</v>
      </c>
      <c r="B34" s="15">
        <v>2.43103941794995E-15</v>
      </c>
      <c r="C34" s="1"/>
      <c r="D34" s="15"/>
      <c r="E34" s="15">
        <v>3.34856428959637E-15</v>
      </c>
      <c r="H34" s="4" t="s">
        <v>3</v>
      </c>
      <c r="I34" s="2">
        <v>926.56566906459398</v>
      </c>
    </row>
    <row r="37" spans="1:21" ht="18.75" x14ac:dyDescent="0.3">
      <c r="A37" s="19" t="s">
        <v>77</v>
      </c>
    </row>
    <row r="38" spans="1:21" x14ac:dyDescent="0.25">
      <c r="A38" s="6"/>
      <c r="B38" s="6" t="s">
        <v>31</v>
      </c>
      <c r="C38" s="6" t="s">
        <v>0</v>
      </c>
      <c r="D38" s="6" t="s">
        <v>1</v>
      </c>
      <c r="E38" s="6" t="s">
        <v>2</v>
      </c>
      <c r="F38" s="8" t="s">
        <v>30</v>
      </c>
      <c r="G38" s="6" t="s">
        <v>29</v>
      </c>
      <c r="H38" s="6" t="s">
        <v>28</v>
      </c>
      <c r="I38" s="8" t="s">
        <v>27</v>
      </c>
      <c r="J38" s="11" t="s">
        <v>26</v>
      </c>
      <c r="K38" s="12" t="s">
        <v>25</v>
      </c>
      <c r="L38" s="11" t="s">
        <v>24</v>
      </c>
      <c r="M38" s="12" t="s">
        <v>23</v>
      </c>
      <c r="N38" s="11" t="s">
        <v>22</v>
      </c>
      <c r="O38" s="12" t="s">
        <v>21</v>
      </c>
      <c r="P38" s="11" t="s">
        <v>20</v>
      </c>
      <c r="Q38" s="12" t="s">
        <v>19</v>
      </c>
      <c r="R38" s="12" t="s">
        <v>61</v>
      </c>
      <c r="S38" s="6" t="s">
        <v>18</v>
      </c>
      <c r="T38" s="6" t="s">
        <v>17</v>
      </c>
      <c r="U38" s="6" t="s">
        <v>16</v>
      </c>
    </row>
    <row r="39" spans="1:21" x14ac:dyDescent="0.25">
      <c r="A39" t="s">
        <v>15</v>
      </c>
      <c r="C39">
        <v>-1</v>
      </c>
      <c r="D39">
        <v>-1</v>
      </c>
      <c r="E39">
        <v>-1</v>
      </c>
      <c r="F39" s="32" t="s">
        <v>57</v>
      </c>
      <c r="G39">
        <v>49</v>
      </c>
      <c r="H39">
        <v>3</v>
      </c>
      <c r="I39" s="9">
        <v>52</v>
      </c>
      <c r="J39" s="3">
        <v>0.96908004100083001</v>
      </c>
      <c r="K39" s="10">
        <v>3.09199589991698E-2</v>
      </c>
      <c r="L39" s="3">
        <v>50.392162132043197</v>
      </c>
      <c r="M39" s="10">
        <v>1.6078378679568299</v>
      </c>
      <c r="N39" s="3">
        <v>0.27536700719316698</v>
      </c>
      <c r="O39" s="10">
        <v>1.3511243587333899E-2</v>
      </c>
      <c r="P39" s="3">
        <v>0.95322858833841295</v>
      </c>
      <c r="Q39" s="10">
        <v>4.6771411661586597E-2</v>
      </c>
      <c r="R39" s="17">
        <v>4.9066312355480805E-2</v>
      </c>
      <c r="S39" s="13">
        <v>-13.092165807769099</v>
      </c>
      <c r="T39" s="2">
        <v>-20.2151419119295</v>
      </c>
      <c r="U39" s="2">
        <v>-9.2495487756893198</v>
      </c>
    </row>
    <row r="40" spans="1:21" x14ac:dyDescent="0.25">
      <c r="A40" t="s">
        <v>13</v>
      </c>
      <c r="C40">
        <v>-1</v>
      </c>
      <c r="D40">
        <v>-1</v>
      </c>
      <c r="E40">
        <v>1</v>
      </c>
      <c r="F40" s="32" t="s">
        <v>56</v>
      </c>
      <c r="G40">
        <v>26</v>
      </c>
      <c r="H40">
        <v>3</v>
      </c>
      <c r="I40" s="9">
        <v>29</v>
      </c>
      <c r="J40" s="3">
        <v>0.87374022042797395</v>
      </c>
      <c r="K40" s="10">
        <v>0.126259779572026</v>
      </c>
      <c r="L40" s="3">
        <v>25.338466392411199</v>
      </c>
      <c r="M40" s="10">
        <v>3.6615336075887601</v>
      </c>
      <c r="N40" s="3">
        <v>0.13846156598944301</v>
      </c>
      <c r="O40" s="10">
        <v>3.0769190978510799E-2</v>
      </c>
      <c r="P40" s="3">
        <v>0.81818204013388995</v>
      </c>
      <c r="Q40" s="10">
        <v>0.18181795986610999</v>
      </c>
      <c r="R40" s="17">
        <v>0.22222189066427894</v>
      </c>
      <c r="S40" s="13">
        <v>-6.5321316174786102</v>
      </c>
      <c r="T40" s="2">
        <v>-10.6008800761653</v>
      </c>
      <c r="U40" s="2">
        <v>-3.8643865726995799</v>
      </c>
    </row>
    <row r="41" spans="1:21" x14ac:dyDescent="0.25">
      <c r="A41" t="s">
        <v>41</v>
      </c>
      <c r="C41">
        <v>-1</v>
      </c>
      <c r="D41">
        <v>1</v>
      </c>
      <c r="E41">
        <v>-1</v>
      </c>
      <c r="F41" s="32" t="s">
        <v>55</v>
      </c>
      <c r="G41">
        <v>11</v>
      </c>
      <c r="H41">
        <v>2</v>
      </c>
      <c r="I41" s="9">
        <v>13</v>
      </c>
      <c r="J41" s="3">
        <v>0.75263914700783197</v>
      </c>
      <c r="K41" s="10">
        <v>0.24736085299216801</v>
      </c>
      <c r="L41" s="3">
        <v>9.7843089111018209</v>
      </c>
      <c r="M41" s="10">
        <v>3.2156910888981902</v>
      </c>
      <c r="N41" s="3">
        <v>5.3466169914510697E-2</v>
      </c>
      <c r="O41" s="10">
        <v>2.7022615191344398E-2</v>
      </c>
      <c r="P41" s="3">
        <v>0.66426856666049106</v>
      </c>
      <c r="Q41" s="10">
        <v>0.335731433339509</v>
      </c>
      <c r="R41" s="17">
        <v>0.50541520431615117</v>
      </c>
      <c r="S41" s="13">
        <v>-2.9635169741554299</v>
      </c>
      <c r="T41" s="22">
        <v>-7.9674797213539499</v>
      </c>
      <c r="U41" s="22">
        <v>0.38020580280389199</v>
      </c>
    </row>
    <row r="42" spans="1:21" x14ac:dyDescent="0.25">
      <c r="A42" t="s">
        <v>39</v>
      </c>
      <c r="C42">
        <v>-1</v>
      </c>
      <c r="D42">
        <v>1</v>
      </c>
      <c r="E42">
        <v>1</v>
      </c>
      <c r="F42" s="32" t="s">
        <v>54</v>
      </c>
      <c r="G42">
        <v>18</v>
      </c>
      <c r="H42">
        <v>28</v>
      </c>
      <c r="I42" s="9">
        <v>46</v>
      </c>
      <c r="J42" s="3">
        <v>0.401849186110603</v>
      </c>
      <c r="K42" s="10">
        <v>0.59815081388939695</v>
      </c>
      <c r="L42" s="3">
        <v>18.485062561087702</v>
      </c>
      <c r="M42" s="10">
        <v>27.514937438912298</v>
      </c>
      <c r="N42" s="3">
        <v>0.10101127182823499</v>
      </c>
      <c r="O42" s="10">
        <v>0.23121796266231401</v>
      </c>
      <c r="P42" s="3">
        <v>0.30404088906603499</v>
      </c>
      <c r="Q42" s="10">
        <v>0.69595911093396501</v>
      </c>
      <c r="R42" s="17">
        <v>2.2890312979673233</v>
      </c>
      <c r="S42" s="14">
        <v>3.5965173083163098</v>
      </c>
      <c r="T42" s="2">
        <v>1.53066174445044</v>
      </c>
      <c r="U42" s="2">
        <v>5.8904677755911798</v>
      </c>
    </row>
    <row r="43" spans="1:21" x14ac:dyDescent="0.25">
      <c r="A43" t="s">
        <v>53</v>
      </c>
      <c r="C43">
        <v>1</v>
      </c>
      <c r="D43">
        <v>-1</v>
      </c>
      <c r="E43">
        <v>-1</v>
      </c>
      <c r="F43" s="32" t="s">
        <v>52</v>
      </c>
      <c r="G43">
        <v>12</v>
      </c>
      <c r="H43">
        <v>1</v>
      </c>
      <c r="I43" s="9">
        <v>13</v>
      </c>
      <c r="J43" s="3">
        <v>0.96312319227587295</v>
      </c>
      <c r="K43" s="10">
        <v>3.68768077241272E-2</v>
      </c>
      <c r="L43" s="3">
        <v>12.5206014995863</v>
      </c>
      <c r="M43" s="10">
        <v>0.47939850041365301</v>
      </c>
      <c r="N43" s="3">
        <v>6.8418588431207294E-2</v>
      </c>
      <c r="O43" s="10">
        <v>4.0285598268448904E-3</v>
      </c>
      <c r="P43" s="3">
        <v>0.94439312072718995</v>
      </c>
      <c r="Q43" s="10">
        <v>5.5606879272810203E-2</v>
      </c>
      <c r="R43" s="17">
        <v>5.8881071931138673E-2</v>
      </c>
      <c r="S43" s="13">
        <v>-12.3002429225852</v>
      </c>
      <c r="T43" s="2">
        <v>-19.710322991499901</v>
      </c>
      <c r="U43" s="2">
        <v>-7.9197317532108</v>
      </c>
    </row>
    <row r="44" spans="1:21" x14ac:dyDescent="0.25">
      <c r="A44" t="s">
        <v>51</v>
      </c>
      <c r="C44">
        <v>1</v>
      </c>
      <c r="D44">
        <v>-1</v>
      </c>
      <c r="E44">
        <v>1</v>
      </c>
      <c r="F44" s="32" t="s">
        <v>50</v>
      </c>
      <c r="G44">
        <v>20</v>
      </c>
      <c r="H44">
        <v>2</v>
      </c>
      <c r="I44" s="9">
        <v>22</v>
      </c>
      <c r="J44" s="3">
        <v>0.85221681691675999</v>
      </c>
      <c r="K44" s="10">
        <v>0.14778318308324001</v>
      </c>
      <c r="L44" s="3">
        <v>18.748769972168699</v>
      </c>
      <c r="M44" s="10">
        <v>3.25123002783128</v>
      </c>
      <c r="N44" s="3">
        <v>0.10245229593254</v>
      </c>
      <c r="O44" s="10">
        <v>2.7321261736988799E-2</v>
      </c>
      <c r="P44" s="3">
        <v>0.78946973306717005</v>
      </c>
      <c r="Q44" s="10">
        <v>0.21053026693283</v>
      </c>
      <c r="R44" s="17">
        <v>0.26667300608840133</v>
      </c>
      <c r="S44" s="13">
        <v>-5.7402094344089596</v>
      </c>
      <c r="T44" s="2">
        <v>-9.8940642806691592</v>
      </c>
      <c r="U44" s="2">
        <v>-2.9739451624725</v>
      </c>
    </row>
    <row r="45" spans="1:21" x14ac:dyDescent="0.25">
      <c r="A45" t="s">
        <v>49</v>
      </c>
      <c r="C45">
        <v>1</v>
      </c>
      <c r="D45">
        <v>1</v>
      </c>
      <c r="E45">
        <v>-1</v>
      </c>
      <c r="F45" s="32" t="s">
        <v>48</v>
      </c>
      <c r="G45">
        <v>5</v>
      </c>
      <c r="H45">
        <v>1</v>
      </c>
      <c r="I45" s="9">
        <v>6</v>
      </c>
      <c r="J45" s="3">
        <v>0.71715457556728002</v>
      </c>
      <c r="K45" s="10">
        <v>0.28284542443271998</v>
      </c>
      <c r="L45" s="3">
        <v>4.3029274534036803</v>
      </c>
      <c r="M45" s="10">
        <v>1.6970725465963199</v>
      </c>
      <c r="N45" s="3">
        <v>2.3513265773307299E-2</v>
      </c>
      <c r="O45" s="10">
        <v>1.4261114836375301E-2</v>
      </c>
      <c r="P45" s="3">
        <v>0.62246595162648899</v>
      </c>
      <c r="Q45" s="10">
        <v>0.37753404837351101</v>
      </c>
      <c r="R45" s="17">
        <v>0.60651357297057507</v>
      </c>
      <c r="S45" s="13">
        <v>-2.1715947575327599</v>
      </c>
      <c r="T45" s="22">
        <v>-7.5294814318316599</v>
      </c>
      <c r="U45" s="22">
        <v>1.60561568102666</v>
      </c>
    </row>
    <row r="46" spans="1:21" x14ac:dyDescent="0.25">
      <c r="A46" t="s">
        <v>47</v>
      </c>
      <c r="C46">
        <v>1</v>
      </c>
      <c r="D46">
        <v>1</v>
      </c>
      <c r="E46">
        <v>1</v>
      </c>
      <c r="F46" s="32" t="s">
        <v>46</v>
      </c>
      <c r="G46">
        <v>42</v>
      </c>
      <c r="H46">
        <v>79</v>
      </c>
      <c r="I46" s="9">
        <v>121</v>
      </c>
      <c r="J46" s="3">
        <v>0.35890662044176203</v>
      </c>
      <c r="K46" s="10">
        <v>0.64109337955823797</v>
      </c>
      <c r="L46" s="3">
        <v>43.4277010734532</v>
      </c>
      <c r="M46" s="10">
        <v>77.572298926546793</v>
      </c>
      <c r="N46" s="3">
        <v>0.23730984293759</v>
      </c>
      <c r="O46" s="10">
        <v>0.65186805918028801</v>
      </c>
      <c r="P46" s="3">
        <v>0.26688679776269397</v>
      </c>
      <c r="Q46" s="10">
        <v>0.73311320223730603</v>
      </c>
      <c r="R46" s="17">
        <v>2.7469069597408997</v>
      </c>
      <c r="S46" s="14">
        <v>4.3884394971709604</v>
      </c>
      <c r="T46" s="2">
        <v>3.2828555149813998</v>
      </c>
      <c r="U46" s="2">
        <v>5.6556188455427003</v>
      </c>
    </row>
    <row r="47" spans="1:21" x14ac:dyDescent="0.25">
      <c r="A47" t="s">
        <v>11</v>
      </c>
      <c r="F47" s="9"/>
      <c r="G47">
        <v>183</v>
      </c>
      <c r="H47">
        <v>119</v>
      </c>
      <c r="I47" s="9">
        <v>302</v>
      </c>
      <c r="J47"/>
      <c r="K47" s="9"/>
      <c r="L47">
        <v>182.99999999525599</v>
      </c>
      <c r="M47" s="9">
        <v>119.000000004744</v>
      </c>
      <c r="N47">
        <v>1.000000008</v>
      </c>
      <c r="O47" s="9">
        <v>1.000000008</v>
      </c>
      <c r="P47"/>
      <c r="Q47" s="9"/>
      <c r="R47" s="9"/>
    </row>
    <row r="49" spans="1:9" x14ac:dyDescent="0.25">
      <c r="A49" t="s">
        <v>10</v>
      </c>
      <c r="B49" s="2">
        <v>-1.4324162163288101</v>
      </c>
      <c r="C49" s="2">
        <v>9.1173409895839094E-2</v>
      </c>
      <c r="D49" s="2">
        <v>1.16610381686167</v>
      </c>
      <c r="E49" s="2">
        <v>0.75525186935625999</v>
      </c>
      <c r="H49" s="4" t="s">
        <v>9</v>
      </c>
      <c r="I49">
        <v>302</v>
      </c>
    </row>
    <row r="50" spans="1:9" x14ac:dyDescent="0.25">
      <c r="A50" t="s">
        <v>8</v>
      </c>
      <c r="B50" s="2">
        <v>0.24541391366401699</v>
      </c>
      <c r="C50" s="2">
        <v>0.153669461710842</v>
      </c>
      <c r="D50" s="2">
        <v>0.199453475489383</v>
      </c>
      <c r="E50" s="2">
        <v>0.23315401154368101</v>
      </c>
      <c r="H50" s="4" t="s">
        <v>7</v>
      </c>
      <c r="I50">
        <v>4</v>
      </c>
    </row>
    <row r="51" spans="1:9" x14ac:dyDescent="0.25">
      <c r="A51" t="s">
        <v>6</v>
      </c>
      <c r="B51" s="2">
        <v>-5.8367359655486002</v>
      </c>
      <c r="C51" s="2">
        <v>0.593308578560647</v>
      </c>
      <c r="D51" s="2">
        <v>5.8464953493565002</v>
      </c>
      <c r="E51" s="2">
        <v>3.23928318606161</v>
      </c>
      <c r="H51" s="4" t="s">
        <v>5</v>
      </c>
      <c r="I51">
        <v>1</v>
      </c>
    </row>
    <row r="52" spans="1:9" x14ac:dyDescent="0.25">
      <c r="A52" s="1" t="s">
        <v>4</v>
      </c>
      <c r="B52" s="15">
        <v>5.3233352782922902E-9</v>
      </c>
      <c r="C52" s="1">
        <v>0.55297465872038798</v>
      </c>
      <c r="D52" s="15">
        <v>5.0203759834132597E-9</v>
      </c>
      <c r="E52" s="1">
        <v>1.1983053295517999E-3</v>
      </c>
      <c r="H52" s="4" t="s">
        <v>3</v>
      </c>
      <c r="I52">
        <v>308.65965262332202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7BE65-40B0-44F7-8522-5DB6519B785A}">
  <dimension ref="A1:U16"/>
  <sheetViews>
    <sheetView zoomScale="80" zoomScaleNormal="80" workbookViewId="0"/>
  </sheetViews>
  <sheetFormatPr defaultRowHeight="15" x14ac:dyDescent="0.25"/>
  <cols>
    <col min="10" max="18" width="9.140625" style="3"/>
    <col min="19" max="21" width="9.140625" style="2"/>
  </cols>
  <sheetData>
    <row r="1" spans="1:21" ht="18.75" x14ac:dyDescent="0.3">
      <c r="A1" s="19" t="s">
        <v>80</v>
      </c>
    </row>
    <row r="2" spans="1:21" x14ac:dyDescent="0.25">
      <c r="A2" s="6"/>
      <c r="B2" s="6" t="s">
        <v>31</v>
      </c>
      <c r="C2" s="6" t="s">
        <v>0</v>
      </c>
      <c r="D2" s="6" t="s">
        <v>1</v>
      </c>
      <c r="E2" s="6" t="s">
        <v>2</v>
      </c>
      <c r="F2" s="8" t="s">
        <v>30</v>
      </c>
      <c r="G2" s="6" t="s">
        <v>29</v>
      </c>
      <c r="H2" s="6" t="s">
        <v>28</v>
      </c>
      <c r="I2" s="8" t="s">
        <v>27</v>
      </c>
      <c r="J2" s="11" t="s">
        <v>26</v>
      </c>
      <c r="K2" s="12" t="s">
        <v>25</v>
      </c>
      <c r="L2" s="11" t="s">
        <v>24</v>
      </c>
      <c r="M2" s="12" t="s">
        <v>23</v>
      </c>
      <c r="N2" s="11" t="s">
        <v>22</v>
      </c>
      <c r="O2" s="12" t="s">
        <v>21</v>
      </c>
      <c r="P2" s="11" t="s">
        <v>20</v>
      </c>
      <c r="Q2" s="12" t="s">
        <v>19</v>
      </c>
      <c r="R2" s="21" t="s">
        <v>61</v>
      </c>
      <c r="S2" s="7" t="s">
        <v>18</v>
      </c>
      <c r="T2" s="7" t="s">
        <v>17</v>
      </c>
      <c r="U2" s="7" t="s">
        <v>16</v>
      </c>
    </row>
    <row r="3" spans="1:21" x14ac:dyDescent="0.25">
      <c r="A3" t="s">
        <v>15</v>
      </c>
      <c r="C3">
        <v>-1</v>
      </c>
      <c r="D3">
        <v>-1</v>
      </c>
      <c r="E3">
        <v>-1</v>
      </c>
      <c r="F3" s="32" t="s">
        <v>57</v>
      </c>
      <c r="G3">
        <v>30</v>
      </c>
      <c r="H3">
        <v>9</v>
      </c>
      <c r="I3" s="9">
        <v>39</v>
      </c>
      <c r="J3" s="3">
        <v>0.795314518504881</v>
      </c>
      <c r="K3" s="10">
        <v>0.20468548149512</v>
      </c>
      <c r="L3" s="3">
        <v>31.017266221690299</v>
      </c>
      <c r="M3" s="10">
        <v>7.9827337783096599</v>
      </c>
      <c r="N3" s="3">
        <v>0.20957612411955101</v>
      </c>
      <c r="O3" s="10">
        <v>4.9582198380800697E-2</v>
      </c>
      <c r="P3" s="3">
        <v>0.80867989149477004</v>
      </c>
      <c r="Q3" s="10">
        <v>0.19132010850523001</v>
      </c>
      <c r="R3" s="17">
        <v>0.23658323957034777</v>
      </c>
      <c r="S3" s="13">
        <v>-6.2601602564190202</v>
      </c>
      <c r="T3" s="2">
        <v>-8.9045219705601895</v>
      </c>
      <c r="U3" s="2">
        <v>-4.1034743634732198</v>
      </c>
    </row>
    <row r="4" spans="1:21" x14ac:dyDescent="0.25">
      <c r="A4" t="s">
        <v>13</v>
      </c>
      <c r="C4">
        <v>-1</v>
      </c>
      <c r="D4">
        <v>-1</v>
      </c>
      <c r="E4">
        <v>1</v>
      </c>
      <c r="F4" s="32" t="s">
        <v>56</v>
      </c>
      <c r="G4">
        <v>21</v>
      </c>
      <c r="H4">
        <v>10</v>
      </c>
      <c r="I4" s="9">
        <v>31</v>
      </c>
      <c r="J4" s="3">
        <v>0.70875915910954501</v>
      </c>
      <c r="K4" s="10">
        <v>0.29124084089045399</v>
      </c>
      <c r="L4" s="3">
        <v>21.9715339323959</v>
      </c>
      <c r="M4" s="10">
        <v>9.0284660676040893</v>
      </c>
      <c r="N4" s="3">
        <v>0.148456311354042</v>
      </c>
      <c r="O4" s="10">
        <v>5.60774299913245E-2</v>
      </c>
      <c r="P4" s="3">
        <v>0.72582797526480103</v>
      </c>
      <c r="Q4" s="10">
        <v>0.27417202473519903</v>
      </c>
      <c r="R4" s="17">
        <v>0.37773692125213815</v>
      </c>
      <c r="S4" s="13">
        <v>-4.2281056372317396</v>
      </c>
      <c r="T4" s="2">
        <v>-6.4999173012279003</v>
      </c>
      <c r="U4" s="2">
        <v>-2.2384031745580901</v>
      </c>
    </row>
    <row r="5" spans="1:21" x14ac:dyDescent="0.25">
      <c r="A5" t="s">
        <v>41</v>
      </c>
      <c r="C5">
        <v>-1</v>
      </c>
      <c r="D5">
        <v>1</v>
      </c>
      <c r="E5">
        <v>-1</v>
      </c>
      <c r="F5" s="32" t="s">
        <v>55</v>
      </c>
      <c r="G5">
        <v>8</v>
      </c>
      <c r="H5">
        <v>3</v>
      </c>
      <c r="I5" s="9">
        <v>11</v>
      </c>
      <c r="J5" s="3">
        <v>0.49099673650586501</v>
      </c>
      <c r="K5" s="10">
        <v>0.50900326349413505</v>
      </c>
      <c r="L5" s="3">
        <v>5.4009641015645196</v>
      </c>
      <c r="M5" s="10">
        <v>5.5990358984354804</v>
      </c>
      <c r="N5" s="3">
        <v>3.6493001686250498E-2</v>
      </c>
      <c r="O5" s="10">
        <v>3.4776621487173601E-2</v>
      </c>
      <c r="P5" s="3">
        <v>0.51204145695354897</v>
      </c>
      <c r="Q5" s="10">
        <v>0.48795854304645098</v>
      </c>
      <c r="R5" s="17">
        <v>0.95296686707677514</v>
      </c>
      <c r="S5" s="2">
        <v>-0.209221987277488</v>
      </c>
      <c r="T5" s="22">
        <v>-2.69713284188146</v>
      </c>
      <c r="U5" s="22">
        <v>2.4869979420026902</v>
      </c>
    </row>
    <row r="6" spans="1:21" x14ac:dyDescent="0.25">
      <c r="A6" t="s">
        <v>39</v>
      </c>
      <c r="C6">
        <v>-1</v>
      </c>
      <c r="D6">
        <v>1</v>
      </c>
      <c r="E6">
        <v>1</v>
      </c>
      <c r="F6" s="32" t="s">
        <v>54</v>
      </c>
      <c r="G6">
        <v>25</v>
      </c>
      <c r="H6">
        <v>43</v>
      </c>
      <c r="I6" s="9">
        <v>68</v>
      </c>
      <c r="J6" s="3">
        <v>0.376621113886975</v>
      </c>
      <c r="K6" s="10">
        <v>0.62337888611302505</v>
      </c>
      <c r="L6" s="3">
        <v>25.610235744314299</v>
      </c>
      <c r="M6" s="10">
        <v>42.389764255685698</v>
      </c>
      <c r="N6" s="3">
        <v>0.17304213440754701</v>
      </c>
      <c r="O6" s="10">
        <v>0.26329046221541502</v>
      </c>
      <c r="P6" s="3">
        <v>0.39658310139288999</v>
      </c>
      <c r="Q6" s="10">
        <v>0.60341689860711001</v>
      </c>
      <c r="R6" s="17">
        <v>1.5215396129783965</v>
      </c>
      <c r="S6" s="14">
        <v>1.82283263611032</v>
      </c>
      <c r="T6" s="2">
        <v>0.35640250514426702</v>
      </c>
      <c r="U6" s="2">
        <v>3.4951635173976001</v>
      </c>
    </row>
    <row r="7" spans="1:21" x14ac:dyDescent="0.25">
      <c r="A7" t="s">
        <v>53</v>
      </c>
      <c r="C7">
        <v>1</v>
      </c>
      <c r="D7">
        <v>-1</v>
      </c>
      <c r="E7">
        <v>-1</v>
      </c>
      <c r="F7" s="32" t="s">
        <v>52</v>
      </c>
      <c r="G7">
        <v>14</v>
      </c>
      <c r="H7">
        <v>5</v>
      </c>
      <c r="I7" s="9">
        <v>19</v>
      </c>
      <c r="J7" s="3">
        <v>0.71354903237524203</v>
      </c>
      <c r="K7" s="10">
        <v>0.28645096762475802</v>
      </c>
      <c r="L7" s="3">
        <v>13.5574316151296</v>
      </c>
      <c r="M7" s="10">
        <v>5.4425683848704001</v>
      </c>
      <c r="N7" s="3">
        <v>9.1604268669803895E-2</v>
      </c>
      <c r="O7" s="10">
        <v>3.38047735768316E-2</v>
      </c>
      <c r="P7" s="3">
        <v>0.730443890079716</v>
      </c>
      <c r="Q7" s="10">
        <v>0.269556109920284</v>
      </c>
      <c r="R7" s="17">
        <v>0.36903054920599904</v>
      </c>
      <c r="S7" s="13">
        <v>-4.3293768044683203</v>
      </c>
      <c r="T7" s="2">
        <v>-6.86987440909125</v>
      </c>
      <c r="U7" s="2">
        <v>-2.0848308194548899</v>
      </c>
    </row>
    <row r="8" spans="1:21" x14ac:dyDescent="0.25">
      <c r="A8" t="s">
        <v>51</v>
      </c>
      <c r="C8">
        <v>1</v>
      </c>
      <c r="D8">
        <v>-1</v>
      </c>
      <c r="E8">
        <v>1</v>
      </c>
      <c r="F8" s="32" t="s">
        <v>50</v>
      </c>
      <c r="G8">
        <v>18</v>
      </c>
      <c r="H8">
        <v>9</v>
      </c>
      <c r="I8" s="9">
        <v>27</v>
      </c>
      <c r="J8" s="3">
        <v>0.60939882336095497</v>
      </c>
      <c r="K8" s="10">
        <v>0.39060117663904498</v>
      </c>
      <c r="L8" s="3">
        <v>16.453768230745801</v>
      </c>
      <c r="M8" s="10">
        <v>10.5462317692542</v>
      </c>
      <c r="N8" s="3">
        <v>0.111174110667213</v>
      </c>
      <c r="O8" s="10">
        <v>6.5504546150641205E-2</v>
      </c>
      <c r="P8" s="3">
        <v>0.62924471279984395</v>
      </c>
      <c r="Q8" s="10">
        <v>0.37075528720015599</v>
      </c>
      <c r="R8" s="17">
        <v>0.58920683743287849</v>
      </c>
      <c r="S8" s="13">
        <v>-2.2973222204301802</v>
      </c>
      <c r="T8" s="2">
        <v>-4.63161636619731</v>
      </c>
      <c r="U8" s="2">
        <v>-0.23429036043568999</v>
      </c>
    </row>
    <row r="9" spans="1:21" x14ac:dyDescent="0.25">
      <c r="A9" t="s">
        <v>49</v>
      </c>
      <c r="C9">
        <v>1</v>
      </c>
      <c r="D9">
        <v>1</v>
      </c>
      <c r="E9">
        <v>-1</v>
      </c>
      <c r="F9" s="32" t="s">
        <v>48</v>
      </c>
      <c r="G9">
        <v>6</v>
      </c>
      <c r="H9">
        <v>15</v>
      </c>
      <c r="I9" s="9">
        <v>21</v>
      </c>
      <c r="J9" s="3">
        <v>0.38211133626583998</v>
      </c>
      <c r="K9" s="10">
        <v>0.61788866373415996</v>
      </c>
      <c r="L9" s="3">
        <v>8.0243380615826396</v>
      </c>
      <c r="M9" s="10">
        <v>12.975661938417399</v>
      </c>
      <c r="N9" s="3">
        <v>5.42185014161045E-2</v>
      </c>
      <c r="O9" s="10">
        <v>8.0594174530534995E-2</v>
      </c>
      <c r="P9" s="3">
        <v>0.40217658343615098</v>
      </c>
      <c r="Q9" s="10">
        <v>0.59782341656384896</v>
      </c>
      <c r="R9" s="17">
        <v>1.4864699765861893</v>
      </c>
      <c r="S9" s="14">
        <v>1.7215614183922401</v>
      </c>
      <c r="T9" s="22">
        <v>-0.65635774524182999</v>
      </c>
      <c r="U9" s="22">
        <v>4.24489766993731</v>
      </c>
    </row>
    <row r="10" spans="1:21" x14ac:dyDescent="0.25">
      <c r="A10" t="s">
        <v>47</v>
      </c>
      <c r="C10">
        <v>1</v>
      </c>
      <c r="D10">
        <v>1</v>
      </c>
      <c r="E10">
        <v>1</v>
      </c>
      <c r="F10" s="32" t="s">
        <v>46</v>
      </c>
      <c r="G10">
        <v>26</v>
      </c>
      <c r="H10">
        <v>67</v>
      </c>
      <c r="I10" s="9">
        <v>93</v>
      </c>
      <c r="J10" s="3">
        <v>0.27918776443614801</v>
      </c>
      <c r="K10" s="10">
        <v>0.72081223556385199</v>
      </c>
      <c r="L10" s="3">
        <v>25.964462092561799</v>
      </c>
      <c r="M10" s="10">
        <v>67.035537907438197</v>
      </c>
      <c r="N10" s="3">
        <v>0.17543555567949001</v>
      </c>
      <c r="O10" s="10">
        <v>0.41636980166727899</v>
      </c>
      <c r="P10" s="3">
        <v>0.29644131047751399</v>
      </c>
      <c r="Q10" s="10">
        <v>0.70355868952248601</v>
      </c>
      <c r="R10" s="17">
        <v>2.3733490058763356</v>
      </c>
      <c r="S10" s="14">
        <v>3.7536160681458299</v>
      </c>
      <c r="T10" s="2">
        <v>2.42939626627606</v>
      </c>
      <c r="U10" s="2">
        <v>5.2290175287891296</v>
      </c>
    </row>
    <row r="11" spans="1:21" x14ac:dyDescent="0.25">
      <c r="A11" t="s">
        <v>11</v>
      </c>
      <c r="F11" s="9"/>
      <c r="G11">
        <v>148</v>
      </c>
      <c r="H11">
        <v>161</v>
      </c>
      <c r="I11" s="9">
        <v>309</v>
      </c>
      <c r="J11"/>
      <c r="K11" s="9"/>
      <c r="L11">
        <v>147.99999999998499</v>
      </c>
      <c r="M11" s="9">
        <v>161.00000000001501</v>
      </c>
      <c r="N11">
        <v>1.000000008</v>
      </c>
      <c r="O11" s="9">
        <v>1.000000008</v>
      </c>
      <c r="P11"/>
      <c r="Q11" s="9"/>
      <c r="R11" s="17"/>
    </row>
    <row r="13" spans="1:21" x14ac:dyDescent="0.25">
      <c r="A13" t="s">
        <v>10</v>
      </c>
      <c r="B13">
        <v>-0.20438447897119399</v>
      </c>
      <c r="C13">
        <v>0.22228965807900999</v>
      </c>
      <c r="D13">
        <v>0.69664001987990298</v>
      </c>
      <c r="E13">
        <v>0.23394893586476401</v>
      </c>
      <c r="H13" s="4" t="s">
        <v>9</v>
      </c>
      <c r="I13">
        <v>309</v>
      </c>
    </row>
    <row r="14" spans="1:21" x14ac:dyDescent="0.25">
      <c r="A14" t="s">
        <v>8</v>
      </c>
      <c r="B14">
        <v>0.14021938363724201</v>
      </c>
      <c r="C14">
        <v>0.124411007423345</v>
      </c>
      <c r="D14">
        <v>0.135494617755545</v>
      </c>
      <c r="E14">
        <v>0.14435322040523599</v>
      </c>
      <c r="H14" s="4" t="s">
        <v>7</v>
      </c>
      <c r="I14">
        <v>4</v>
      </c>
    </row>
    <row r="15" spans="1:21" x14ac:dyDescent="0.25">
      <c r="A15" t="s">
        <v>6</v>
      </c>
      <c r="B15">
        <v>-1.4576050305566399</v>
      </c>
      <c r="C15">
        <v>1.7867362597796801</v>
      </c>
      <c r="D15">
        <v>5.1414589850111803</v>
      </c>
      <c r="E15">
        <v>1.62067001489824</v>
      </c>
      <c r="H15" s="4" t="s">
        <v>5</v>
      </c>
      <c r="I15">
        <v>1</v>
      </c>
    </row>
    <row r="16" spans="1:21" x14ac:dyDescent="0.25">
      <c r="A16" s="1" t="s">
        <v>4</v>
      </c>
      <c r="B16" s="1">
        <v>0.14494944224725001</v>
      </c>
      <c r="C16" s="1">
        <v>7.3980125654487694E-2</v>
      </c>
      <c r="D16" s="15">
        <v>2.7261316950156702E-7</v>
      </c>
      <c r="E16" s="1">
        <v>0.10508842766114</v>
      </c>
      <c r="H16" s="4" t="s">
        <v>3</v>
      </c>
      <c r="I16">
        <v>387.36323803239799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Table S2 Example calculations</vt:lpstr>
      <vt:lpstr>Table S4 Ames</vt:lpstr>
      <vt:lpstr>Table S5 MCGM</vt:lpstr>
      <vt:lpstr>Table S6 in vitro clast</vt:lpstr>
      <vt:lpstr>Table S7 Ames + MCGM</vt:lpstr>
      <vt:lpstr>Table S8</vt:lpstr>
      <vt:lpstr>Table S9 Equivocals incl.</vt:lpstr>
      <vt:lpstr>Table S10 Without comet</vt:lpstr>
      <vt:lpstr>Table S11 20% Noise</vt:lpstr>
      <vt:lpstr>Table S12 Role prior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Jeroen Pennings</cp:lastModifiedBy>
  <dcterms:created xsi:type="dcterms:W3CDTF">2022-07-13T08:16:51Z</dcterms:created>
  <dcterms:modified xsi:type="dcterms:W3CDTF">2024-05-15T08:43:52Z</dcterms:modified>
</cp:coreProperties>
</file>