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4"/>
  <workbookPr/>
  <mc:AlternateContent xmlns:mc="http://schemas.openxmlformats.org/markup-compatibility/2006">
    <mc:Choice Requires="x15">
      <x15ac:absPath xmlns:x15ac="http://schemas.microsoft.com/office/spreadsheetml/2010/11/ac" url="/Users/kibanez/Documents/STRs/PAPERS/POPULATION/SECOND_REVISION/SUBMISSION/"/>
    </mc:Choice>
  </mc:AlternateContent>
  <xr:revisionPtr revIDLastSave="0" documentId="13_ncr:1_{3F9B75BE-7BF9-9D4A-8416-C6388C565BEC}" xr6:coauthVersionLast="36" xr6:coauthVersionMax="36" xr10:uidLastSave="{00000000-0000-0000-0000-000000000000}"/>
  <bookViews>
    <workbookView xWindow="0" yWindow="500" windowWidth="28800" windowHeight="17500" firstSheet="10" activeTab="24" xr2:uid="{00000000-000D-0000-FFFF-FFFF00000000}"/>
  </bookViews>
  <sheets>
    <sheet name="Supplementary Tables Index" sheetId="1" r:id="rId1"/>
    <sheet name="TableS1" sheetId="2" r:id="rId2"/>
    <sheet name="TableS2" sheetId="3" r:id="rId3"/>
    <sheet name="TableS3" sheetId="4" r:id="rId4"/>
    <sheet name="TableS4" sheetId="5" r:id="rId5"/>
    <sheet name="TableS5" sheetId="6" r:id="rId6"/>
    <sheet name="TableS6" sheetId="7" r:id="rId7"/>
    <sheet name="TableS7" sheetId="8" r:id="rId8"/>
    <sheet name="TableS8" sheetId="9" r:id="rId9"/>
    <sheet name="TableS9" sheetId="10" r:id="rId10"/>
    <sheet name="TableS10" sheetId="11" r:id="rId11"/>
    <sheet name="TableS11" sheetId="12" r:id="rId12"/>
    <sheet name="TableS12" sheetId="13" r:id="rId13"/>
    <sheet name="TableS13" sheetId="14" r:id="rId14"/>
    <sheet name="TableS14" sheetId="15" r:id="rId15"/>
    <sheet name="TableS15" sheetId="16" r:id="rId16"/>
    <sheet name="TableS16" sheetId="17" r:id="rId17"/>
    <sheet name="TableS17" sheetId="18" r:id="rId18"/>
    <sheet name="TableS18" sheetId="19" r:id="rId19"/>
    <sheet name="TableS19" sheetId="20" r:id="rId20"/>
    <sheet name="TableS20" sheetId="21" r:id="rId21"/>
    <sheet name="TableS21" sheetId="22" r:id="rId22"/>
    <sheet name="TableS22" sheetId="23" r:id="rId23"/>
    <sheet name="TableS23" sheetId="24" r:id="rId24"/>
    <sheet name="TableS24" sheetId="25" r:id="rId25"/>
  </sheets>
  <definedNames>
    <definedName name="_xlnm._FilterDatabase" localSheetId="17" hidden="1">TableS17!$A$3:$R$83</definedName>
  </definedNames>
  <calcPr calcId="181029"/>
  <extLst>
    <ext uri="GoogleSheetsCustomDataVersion2">
      <go:sheetsCustomData xmlns:go="http://customooxmlschemas.google.com/" r:id="rId29" roundtripDataChecksum="3s8pv0xQtNHS1EFHWDajXmsd9EeuIWlvYzoOjFKsRUw="/>
    </ext>
  </extLst>
</workbook>
</file>

<file path=xl/calcChain.xml><?xml version="1.0" encoding="utf-8"?>
<calcChain xmlns="http://schemas.openxmlformats.org/spreadsheetml/2006/main">
  <c r="D25" i="5" l="1"/>
  <c r="G25" i="5" s="1"/>
  <c r="K40" i="19"/>
  <c r="I40" i="19"/>
  <c r="G40" i="19"/>
  <c r="E40" i="19"/>
  <c r="C40" i="19"/>
  <c r="M39" i="19"/>
  <c r="L39" i="19"/>
  <c r="M38" i="19"/>
  <c r="J38" i="19"/>
  <c r="M37" i="19"/>
  <c r="M36" i="19"/>
  <c r="J36" i="19"/>
  <c r="M35" i="19"/>
  <c r="L35" i="19"/>
  <c r="M34" i="19"/>
  <c r="L34" i="19"/>
  <c r="J34" i="19"/>
  <c r="M33" i="19"/>
  <c r="L33" i="19"/>
  <c r="J33" i="19"/>
  <c r="H33" i="19"/>
  <c r="M32" i="19"/>
  <c r="M31" i="19"/>
  <c r="J31" i="19"/>
  <c r="M30" i="19"/>
  <c r="M29" i="19"/>
  <c r="J29" i="19"/>
  <c r="M28" i="19"/>
  <c r="J28" i="19"/>
  <c r="H28" i="19"/>
  <c r="M27" i="19"/>
  <c r="J27" i="19"/>
  <c r="M26" i="19"/>
  <c r="J26" i="19"/>
  <c r="M25" i="19"/>
  <c r="L25" i="19"/>
  <c r="J25" i="19"/>
  <c r="H25" i="19"/>
  <c r="B95" i="17"/>
  <c r="D94" i="17"/>
  <c r="E94" i="17" s="1"/>
  <c r="F94" i="17" s="1"/>
  <c r="D93" i="17"/>
  <c r="E93" i="17" s="1"/>
  <c r="F93" i="17" s="1"/>
  <c r="F92" i="17"/>
  <c r="E92" i="17"/>
  <c r="D92" i="17"/>
  <c r="D91" i="17"/>
  <c r="E91" i="17" s="1"/>
  <c r="F91" i="17" s="1"/>
  <c r="D90" i="17"/>
  <c r="E90" i="17" s="1"/>
  <c r="F90" i="17" s="1"/>
  <c r="D89" i="17"/>
  <c r="E89" i="17" s="1"/>
  <c r="F89" i="17" s="1"/>
  <c r="F88" i="17"/>
  <c r="E88" i="17"/>
  <c r="D88" i="17"/>
  <c r="D87" i="17"/>
  <c r="E87" i="17" s="1"/>
  <c r="F87" i="17" s="1"/>
  <c r="D86" i="17"/>
  <c r="E86" i="17" s="1"/>
  <c r="F86" i="17" s="1"/>
  <c r="D85" i="17"/>
  <c r="E85" i="17" s="1"/>
  <c r="F85" i="17" s="1"/>
  <c r="E84" i="17"/>
  <c r="F84" i="17" s="1"/>
  <c r="D84" i="17"/>
  <c r="D83" i="17"/>
  <c r="E83" i="17" s="1"/>
  <c r="F83" i="17" s="1"/>
  <c r="D82" i="17"/>
  <c r="E82" i="17" s="1"/>
  <c r="F82" i="17" s="1"/>
  <c r="D81" i="17"/>
  <c r="E81" i="17" s="1"/>
  <c r="F81" i="17" s="1"/>
  <c r="E80" i="17"/>
  <c r="F80" i="17" s="1"/>
  <c r="D80" i="17"/>
  <c r="D79" i="17"/>
  <c r="E79" i="17" s="1"/>
  <c r="F79" i="17" s="1"/>
  <c r="D78" i="17"/>
  <c r="E78" i="17" s="1"/>
  <c r="F78" i="17" s="1"/>
  <c r="D77" i="17"/>
  <c r="E77" i="17" s="1"/>
  <c r="F77" i="17" s="1"/>
  <c r="E76" i="17"/>
  <c r="F76" i="17" s="1"/>
  <c r="D76" i="17"/>
  <c r="D75" i="17"/>
  <c r="E75" i="17" s="1"/>
  <c r="F75" i="17" s="1"/>
  <c r="D74" i="17"/>
  <c r="E74" i="17" s="1"/>
  <c r="F74" i="17" s="1"/>
  <c r="D73" i="17"/>
  <c r="E73" i="17" s="1"/>
  <c r="F73" i="17" s="1"/>
  <c r="F72" i="17"/>
  <c r="E72" i="17"/>
  <c r="D72" i="17"/>
  <c r="D71" i="17"/>
  <c r="E71" i="17" s="1"/>
  <c r="F71" i="17" s="1"/>
  <c r="D70" i="17"/>
  <c r="E70" i="17" s="1"/>
  <c r="F70" i="17" s="1"/>
  <c r="D69" i="17"/>
  <c r="E69" i="17" s="1"/>
  <c r="F69" i="17" s="1"/>
  <c r="E68" i="17"/>
  <c r="F68" i="17" s="1"/>
  <c r="D68" i="17"/>
  <c r="D67" i="17"/>
  <c r="E67" i="17" s="1"/>
  <c r="F67" i="17" s="1"/>
  <c r="D66" i="17"/>
  <c r="E66" i="17" s="1"/>
  <c r="F66" i="17" s="1"/>
  <c r="D65" i="17"/>
  <c r="E65" i="17" s="1"/>
  <c r="F65" i="17" s="1"/>
  <c r="F64" i="17"/>
  <c r="E64" i="17"/>
  <c r="D64" i="17"/>
  <c r="D63" i="17"/>
  <c r="E63" i="17" s="1"/>
  <c r="F63" i="17" s="1"/>
  <c r="D62" i="17"/>
  <c r="E62" i="17" s="1"/>
  <c r="F62" i="17" s="1"/>
  <c r="D61" i="17"/>
  <c r="E61" i="17" s="1"/>
  <c r="F61" i="17" s="1"/>
  <c r="F60" i="17"/>
  <c r="E60" i="17"/>
  <c r="D60" i="17"/>
  <c r="D59" i="17"/>
  <c r="E59" i="17" s="1"/>
  <c r="F59" i="17" s="1"/>
  <c r="D58" i="17"/>
  <c r="E58" i="17" s="1"/>
  <c r="F58" i="17" s="1"/>
  <c r="E57" i="17"/>
  <c r="F57" i="17" s="1"/>
  <c r="D57" i="17"/>
  <c r="D56" i="17"/>
  <c r="E56" i="17" s="1"/>
  <c r="F56" i="17" s="1"/>
  <c r="D55" i="17"/>
  <c r="E55" i="17" s="1"/>
  <c r="F55" i="17" s="1"/>
  <c r="F54" i="17"/>
  <c r="D54" i="17"/>
  <c r="E54" i="17" s="1"/>
  <c r="D53" i="17"/>
  <c r="E53" i="17" s="1"/>
  <c r="F53" i="17" s="1"/>
  <c r="E52" i="17"/>
  <c r="F52" i="17" s="1"/>
  <c r="D52" i="17"/>
  <c r="E51" i="17"/>
  <c r="F51" i="17" s="1"/>
  <c r="D51" i="17"/>
  <c r="D50" i="17"/>
  <c r="E50" i="17" s="1"/>
  <c r="F50" i="17" s="1"/>
  <c r="D49" i="17"/>
  <c r="E49" i="17" s="1"/>
  <c r="F49" i="17" s="1"/>
  <c r="D48" i="17"/>
  <c r="E48" i="17" s="1"/>
  <c r="F48" i="17" s="1"/>
  <c r="D47" i="17"/>
  <c r="E47" i="17" s="1"/>
  <c r="F47" i="17" s="1"/>
  <c r="E46" i="17"/>
  <c r="F46" i="17" s="1"/>
  <c r="D46" i="17"/>
  <c r="E45" i="17"/>
  <c r="F45" i="17" s="1"/>
  <c r="D45" i="17"/>
  <c r="F44" i="17"/>
  <c r="D44" i="17"/>
  <c r="E44" i="17" s="1"/>
  <c r="E43" i="17"/>
  <c r="F43" i="17" s="1"/>
  <c r="D43" i="17"/>
  <c r="D42" i="17"/>
  <c r="E42" i="17" s="1"/>
  <c r="F42" i="17" s="1"/>
  <c r="D41" i="17"/>
  <c r="E41" i="17" s="1"/>
  <c r="F41" i="17" s="1"/>
  <c r="D40" i="17"/>
  <c r="E40" i="17" s="1"/>
  <c r="F40" i="17" s="1"/>
  <c r="D39" i="17"/>
  <c r="E39" i="17" s="1"/>
  <c r="F39" i="17" s="1"/>
  <c r="F38" i="17"/>
  <c r="D38" i="17"/>
  <c r="E38" i="17" s="1"/>
  <c r="E37" i="17"/>
  <c r="F37" i="17" s="1"/>
  <c r="D37" i="17"/>
  <c r="E36" i="17"/>
  <c r="F36" i="17" s="1"/>
  <c r="D36" i="17"/>
  <c r="D35" i="17"/>
  <c r="E35" i="17" s="1"/>
  <c r="F35" i="17" s="1"/>
  <c r="D34" i="17"/>
  <c r="E34" i="17" s="1"/>
  <c r="F34" i="17" s="1"/>
  <c r="D33" i="17"/>
  <c r="E33" i="17" s="1"/>
  <c r="F33" i="17" s="1"/>
  <c r="F32" i="17"/>
  <c r="E32" i="17"/>
  <c r="D32" i="17"/>
  <c r="D31" i="17"/>
  <c r="E31" i="17" s="1"/>
  <c r="F31" i="17" s="1"/>
  <c r="D30" i="17"/>
  <c r="E30" i="17" s="1"/>
  <c r="F30" i="17" s="1"/>
  <c r="E29" i="17"/>
  <c r="F29" i="17" s="1"/>
  <c r="D29" i="17"/>
  <c r="D28" i="17"/>
  <c r="E28" i="17" s="1"/>
  <c r="F28" i="17" s="1"/>
  <c r="D27" i="17"/>
  <c r="E27" i="17" s="1"/>
  <c r="F27" i="17" s="1"/>
  <c r="E26" i="17"/>
  <c r="F26" i="17" s="1"/>
  <c r="D26" i="17"/>
  <c r="D25" i="17"/>
  <c r="E25" i="17" s="1"/>
  <c r="F25" i="17" s="1"/>
  <c r="D24" i="17"/>
  <c r="E24" i="17" s="1"/>
  <c r="F24" i="17" s="1"/>
  <c r="E23" i="17"/>
  <c r="F23" i="17" s="1"/>
  <c r="D23" i="17"/>
  <c r="D22" i="17"/>
  <c r="E22" i="17" s="1"/>
  <c r="F22" i="17" s="1"/>
  <c r="E21" i="17"/>
  <c r="F21" i="17" s="1"/>
  <c r="D21" i="17"/>
  <c r="E20" i="17"/>
  <c r="F20" i="17" s="1"/>
  <c r="D20" i="17"/>
  <c r="E19" i="17"/>
  <c r="F19" i="17" s="1"/>
  <c r="D19" i="17"/>
  <c r="F18" i="17"/>
  <c r="E18" i="17"/>
  <c r="D18" i="17"/>
  <c r="D17" i="17"/>
  <c r="E17" i="17" s="1"/>
  <c r="F17" i="17" s="1"/>
  <c r="D16" i="17"/>
  <c r="E16" i="17" s="1"/>
  <c r="F16" i="17" s="1"/>
  <c r="D15" i="17"/>
  <c r="E15" i="17" s="1"/>
  <c r="F15" i="17" s="1"/>
  <c r="E14" i="17"/>
  <c r="F14" i="17" s="1"/>
  <c r="D14" i="17"/>
  <c r="E13" i="17"/>
  <c r="F13" i="17" s="1"/>
  <c r="D13" i="17"/>
  <c r="D12" i="17"/>
  <c r="E12" i="17" s="1"/>
  <c r="F12" i="17" s="1"/>
  <c r="E11" i="17"/>
  <c r="F11" i="17" s="1"/>
  <c r="D11" i="17"/>
  <c r="D10" i="17"/>
  <c r="E10" i="17" s="1"/>
  <c r="F10" i="17" s="1"/>
  <c r="D9" i="17"/>
  <c r="E9" i="17" s="1"/>
  <c r="F9" i="17" s="1"/>
  <c r="D8" i="17"/>
  <c r="E8" i="17" s="1"/>
  <c r="F8" i="17" s="1"/>
  <c r="D7" i="17"/>
  <c r="E7" i="17" s="1"/>
  <c r="F7" i="17" s="1"/>
  <c r="D6" i="17"/>
  <c r="E6" i="17" s="1"/>
  <c r="F6" i="17" s="1"/>
  <c r="D5" i="17"/>
  <c r="E5" i="17" s="1"/>
  <c r="F5" i="17" s="1"/>
  <c r="G5" i="17" s="1"/>
  <c r="G4" i="17"/>
  <c r="F4" i="17"/>
  <c r="E4" i="17"/>
  <c r="D4" i="17"/>
  <c r="B95" i="16"/>
  <c r="E94" i="16"/>
  <c r="F94" i="16" s="1"/>
  <c r="D94" i="16"/>
  <c r="D93" i="16"/>
  <c r="E93" i="16" s="1"/>
  <c r="F93" i="16" s="1"/>
  <c r="D92" i="16"/>
  <c r="E92" i="16" s="1"/>
  <c r="F92" i="16" s="1"/>
  <c r="D91" i="16"/>
  <c r="E91" i="16" s="1"/>
  <c r="F91" i="16" s="1"/>
  <c r="D90" i="16"/>
  <c r="E90" i="16" s="1"/>
  <c r="F90" i="16" s="1"/>
  <c r="E89" i="16"/>
  <c r="F89" i="16" s="1"/>
  <c r="D89" i="16"/>
  <c r="D88" i="16"/>
  <c r="E88" i="16" s="1"/>
  <c r="F88" i="16" s="1"/>
  <c r="D87" i="16"/>
  <c r="E87" i="16" s="1"/>
  <c r="F87" i="16" s="1"/>
  <c r="E86" i="16"/>
  <c r="F86" i="16" s="1"/>
  <c r="D86" i="16"/>
  <c r="D85" i="16"/>
  <c r="E85" i="16" s="1"/>
  <c r="F85" i="16" s="1"/>
  <c r="D84" i="16"/>
  <c r="E84" i="16" s="1"/>
  <c r="F84" i="16" s="1"/>
  <c r="E83" i="16"/>
  <c r="F83" i="16" s="1"/>
  <c r="D83" i="16"/>
  <c r="F82" i="16"/>
  <c r="D82" i="16"/>
  <c r="E82" i="16" s="1"/>
  <c r="E81" i="16"/>
  <c r="F81" i="16" s="1"/>
  <c r="D81" i="16"/>
  <c r="E80" i="16"/>
  <c r="F80" i="16" s="1"/>
  <c r="D80" i="16"/>
  <c r="E79" i="16"/>
  <c r="F79" i="16" s="1"/>
  <c r="D79" i="16"/>
  <c r="D78" i="16"/>
  <c r="E78" i="16" s="1"/>
  <c r="F78" i="16" s="1"/>
  <c r="D77" i="16"/>
  <c r="E77" i="16" s="1"/>
  <c r="F77" i="16" s="1"/>
  <c r="F76" i="16"/>
  <c r="D76" i="16"/>
  <c r="E76" i="16" s="1"/>
  <c r="D75" i="16"/>
  <c r="E75" i="16" s="1"/>
  <c r="F75" i="16" s="1"/>
  <c r="G89" i="16" s="1"/>
  <c r="E74" i="16"/>
  <c r="F74" i="16" s="1"/>
  <c r="D74" i="16"/>
  <c r="E73" i="16"/>
  <c r="F73" i="16" s="1"/>
  <c r="D73" i="16"/>
  <c r="E72" i="16"/>
  <c r="F72" i="16" s="1"/>
  <c r="G86" i="16" s="1"/>
  <c r="D72" i="16"/>
  <c r="E71" i="16"/>
  <c r="F71" i="16" s="1"/>
  <c r="D71" i="16"/>
  <c r="E70" i="16"/>
  <c r="F70" i="16" s="1"/>
  <c r="D70" i="16"/>
  <c r="E69" i="16"/>
  <c r="F69" i="16" s="1"/>
  <c r="D69" i="16"/>
  <c r="D68" i="16"/>
  <c r="E68" i="16" s="1"/>
  <c r="F68" i="16" s="1"/>
  <c r="D67" i="16"/>
  <c r="E67" i="16" s="1"/>
  <c r="F67" i="16" s="1"/>
  <c r="G81" i="16" s="1"/>
  <c r="D66" i="16"/>
  <c r="E66" i="16" s="1"/>
  <c r="F66" i="16" s="1"/>
  <c r="E65" i="16"/>
  <c r="F65" i="16" s="1"/>
  <c r="D65" i="16"/>
  <c r="F64" i="16"/>
  <c r="E64" i="16"/>
  <c r="D64" i="16"/>
  <c r="D63" i="16"/>
  <c r="E63" i="16" s="1"/>
  <c r="F63" i="16" s="1"/>
  <c r="E62" i="16"/>
  <c r="F62" i="16" s="1"/>
  <c r="D62" i="16"/>
  <c r="D61" i="16"/>
  <c r="E61" i="16" s="1"/>
  <c r="F61" i="16" s="1"/>
  <c r="E60" i="16"/>
  <c r="F60" i="16" s="1"/>
  <c r="D60" i="16"/>
  <c r="D59" i="16"/>
  <c r="E59" i="16" s="1"/>
  <c r="F59" i="16" s="1"/>
  <c r="E58" i="16"/>
  <c r="F58" i="16" s="1"/>
  <c r="D58" i="16"/>
  <c r="E57" i="16"/>
  <c r="F57" i="16" s="1"/>
  <c r="D57" i="16"/>
  <c r="E56" i="16"/>
  <c r="F56" i="16" s="1"/>
  <c r="D56" i="16"/>
  <c r="D55" i="16"/>
  <c r="E55" i="16" s="1"/>
  <c r="F55" i="16" s="1"/>
  <c r="E54" i="16"/>
  <c r="F54" i="16" s="1"/>
  <c r="D54" i="16"/>
  <c r="E53" i="16"/>
  <c r="F53" i="16" s="1"/>
  <c r="D53" i="16"/>
  <c r="D52" i="16"/>
  <c r="E52" i="16" s="1"/>
  <c r="F52" i="16" s="1"/>
  <c r="E51" i="16"/>
  <c r="F51" i="16" s="1"/>
  <c r="D51" i="16"/>
  <c r="F50" i="16"/>
  <c r="D50" i="16"/>
  <c r="E50" i="16" s="1"/>
  <c r="D49" i="16"/>
  <c r="E49" i="16" s="1"/>
  <c r="F49" i="16" s="1"/>
  <c r="E48" i="16"/>
  <c r="F48" i="16" s="1"/>
  <c r="G62" i="16" s="1"/>
  <c r="D48" i="16"/>
  <c r="E47" i="16"/>
  <c r="F47" i="16" s="1"/>
  <c r="D47" i="16"/>
  <c r="E46" i="16"/>
  <c r="F46" i="16" s="1"/>
  <c r="D46" i="16"/>
  <c r="D45" i="16"/>
  <c r="E45" i="16" s="1"/>
  <c r="F45" i="16" s="1"/>
  <c r="D44" i="16"/>
  <c r="E44" i="16" s="1"/>
  <c r="F44" i="16" s="1"/>
  <c r="G58" i="16" s="1"/>
  <c r="D43" i="16"/>
  <c r="E43" i="16" s="1"/>
  <c r="F43" i="16" s="1"/>
  <c r="G57" i="16" s="1"/>
  <c r="D42" i="16"/>
  <c r="E42" i="16" s="1"/>
  <c r="F42" i="16" s="1"/>
  <c r="E41" i="16"/>
  <c r="F41" i="16" s="1"/>
  <c r="D41" i="16"/>
  <c r="D40" i="16"/>
  <c r="E40" i="16" s="1"/>
  <c r="F40" i="16" s="1"/>
  <c r="D39" i="16"/>
  <c r="E39" i="16" s="1"/>
  <c r="F39" i="16" s="1"/>
  <c r="E38" i="16"/>
  <c r="F38" i="16" s="1"/>
  <c r="D38" i="16"/>
  <c r="G37" i="16"/>
  <c r="D37" i="16"/>
  <c r="E37" i="16" s="1"/>
  <c r="F37" i="16" s="1"/>
  <c r="D36" i="16"/>
  <c r="E36" i="16" s="1"/>
  <c r="F36" i="16" s="1"/>
  <c r="D35" i="16"/>
  <c r="E35" i="16" s="1"/>
  <c r="F35" i="16" s="1"/>
  <c r="D34" i="16"/>
  <c r="E34" i="16" s="1"/>
  <c r="F34" i="16" s="1"/>
  <c r="D33" i="16"/>
  <c r="E33" i="16" s="1"/>
  <c r="F33" i="16" s="1"/>
  <c r="G32" i="16"/>
  <c r="F32" i="16"/>
  <c r="E32" i="16"/>
  <c r="D32" i="16"/>
  <c r="F31" i="16"/>
  <c r="D31" i="16"/>
  <c r="E31" i="16" s="1"/>
  <c r="E30" i="16"/>
  <c r="F30" i="16" s="1"/>
  <c r="D30" i="16"/>
  <c r="D29" i="16"/>
  <c r="E29" i="16" s="1"/>
  <c r="F29" i="16" s="1"/>
  <c r="E28" i="16"/>
  <c r="F28" i="16" s="1"/>
  <c r="D28" i="16"/>
  <c r="D27" i="16"/>
  <c r="E27" i="16" s="1"/>
  <c r="F27" i="16" s="1"/>
  <c r="F26" i="16"/>
  <c r="E26" i="16"/>
  <c r="D26" i="16"/>
  <c r="E25" i="16"/>
  <c r="F25" i="16" s="1"/>
  <c r="G39" i="16" s="1"/>
  <c r="D25" i="16"/>
  <c r="E24" i="16"/>
  <c r="F24" i="16" s="1"/>
  <c r="D24" i="16"/>
  <c r="D23" i="16"/>
  <c r="E23" i="16" s="1"/>
  <c r="F23" i="16" s="1"/>
  <c r="F22" i="16"/>
  <c r="G36" i="16" s="1"/>
  <c r="E22" i="16"/>
  <c r="D22" i="16"/>
  <c r="D21" i="16"/>
  <c r="E21" i="16" s="1"/>
  <c r="F21" i="16" s="1"/>
  <c r="G35" i="16" s="1"/>
  <c r="E20" i="16"/>
  <c r="F20" i="16" s="1"/>
  <c r="D20" i="16"/>
  <c r="F19" i="16"/>
  <c r="D19" i="16"/>
  <c r="E19" i="16" s="1"/>
  <c r="F18" i="16"/>
  <c r="E18" i="16"/>
  <c r="D18" i="16"/>
  <c r="F17" i="16"/>
  <c r="E17" i="16"/>
  <c r="D17" i="16"/>
  <c r="E16" i="16"/>
  <c r="F16" i="16" s="1"/>
  <c r="D16" i="16"/>
  <c r="F15" i="16"/>
  <c r="E15" i="16"/>
  <c r="D15" i="16"/>
  <c r="F14" i="16"/>
  <c r="E14" i="16"/>
  <c r="D14" i="16"/>
  <c r="D13" i="16"/>
  <c r="E13" i="16" s="1"/>
  <c r="F13" i="16" s="1"/>
  <c r="F12" i="16"/>
  <c r="E12" i="16"/>
  <c r="D12" i="16"/>
  <c r="D11" i="16"/>
  <c r="E11" i="16" s="1"/>
  <c r="F11" i="16" s="1"/>
  <c r="E10" i="16"/>
  <c r="F10" i="16" s="1"/>
  <c r="G24" i="16" s="1"/>
  <c r="D10" i="16"/>
  <c r="E9" i="16"/>
  <c r="F9" i="16" s="1"/>
  <c r="D9" i="16"/>
  <c r="E8" i="16"/>
  <c r="F8" i="16" s="1"/>
  <c r="D8" i="16"/>
  <c r="D7" i="16"/>
  <c r="E7" i="16" s="1"/>
  <c r="F7" i="16" s="1"/>
  <c r="E6" i="16"/>
  <c r="F6" i="16" s="1"/>
  <c r="D6" i="16"/>
  <c r="D5" i="16"/>
  <c r="E5" i="16" s="1"/>
  <c r="F5" i="16" s="1"/>
  <c r="E4" i="16"/>
  <c r="F4" i="16" s="1"/>
  <c r="D4" i="16"/>
  <c r="B95" i="15"/>
  <c r="F94" i="15"/>
  <c r="E94" i="15"/>
  <c r="D94" i="15"/>
  <c r="E93" i="15"/>
  <c r="F93" i="15" s="1"/>
  <c r="D93" i="15"/>
  <c r="F92" i="15"/>
  <c r="E92" i="15"/>
  <c r="D92" i="15"/>
  <c r="F91" i="15"/>
  <c r="D91" i="15"/>
  <c r="E91" i="15" s="1"/>
  <c r="F90" i="15"/>
  <c r="E90" i="15"/>
  <c r="D90" i="15"/>
  <c r="D89" i="15"/>
  <c r="E89" i="15" s="1"/>
  <c r="F89" i="15" s="1"/>
  <c r="E88" i="15"/>
  <c r="F88" i="15" s="1"/>
  <c r="D88" i="15"/>
  <c r="D87" i="15"/>
  <c r="E87" i="15" s="1"/>
  <c r="F87" i="15" s="1"/>
  <c r="G90" i="15" s="1"/>
  <c r="F86" i="15"/>
  <c r="E86" i="15"/>
  <c r="D86" i="15"/>
  <c r="E85" i="15"/>
  <c r="F85" i="15" s="1"/>
  <c r="D85" i="15"/>
  <c r="E84" i="15"/>
  <c r="F84" i="15" s="1"/>
  <c r="D84" i="15"/>
  <c r="D83" i="15"/>
  <c r="E83" i="15" s="1"/>
  <c r="F83" i="15" s="1"/>
  <c r="F82" i="15"/>
  <c r="E82" i="15"/>
  <c r="D82" i="15"/>
  <c r="D81" i="15"/>
  <c r="E81" i="15" s="1"/>
  <c r="F81" i="15" s="1"/>
  <c r="E80" i="15"/>
  <c r="F80" i="15" s="1"/>
  <c r="D80" i="15"/>
  <c r="F79" i="15"/>
  <c r="D79" i="15"/>
  <c r="E79" i="15" s="1"/>
  <c r="F78" i="15"/>
  <c r="E78" i="15"/>
  <c r="D78" i="15"/>
  <c r="F77" i="15"/>
  <c r="E77" i="15"/>
  <c r="D77" i="15"/>
  <c r="E76" i="15"/>
  <c r="F76" i="15" s="1"/>
  <c r="D76" i="15"/>
  <c r="E75" i="15"/>
  <c r="F75" i="15" s="1"/>
  <c r="D75" i="15"/>
  <c r="F74" i="15"/>
  <c r="E74" i="15"/>
  <c r="D74" i="15"/>
  <c r="D73" i="15"/>
  <c r="E73" i="15" s="1"/>
  <c r="F73" i="15" s="1"/>
  <c r="F72" i="15"/>
  <c r="E72" i="15"/>
  <c r="D72" i="15"/>
  <c r="D71" i="15"/>
  <c r="E71" i="15" s="1"/>
  <c r="F71" i="15" s="1"/>
  <c r="E70" i="15"/>
  <c r="F70" i="15" s="1"/>
  <c r="D70" i="15"/>
  <c r="E69" i="15"/>
  <c r="F69" i="15" s="1"/>
  <c r="D69" i="15"/>
  <c r="E68" i="15"/>
  <c r="F68" i="15" s="1"/>
  <c r="D68" i="15"/>
  <c r="F67" i="15"/>
  <c r="D67" i="15"/>
  <c r="E67" i="15" s="1"/>
  <c r="E66" i="15"/>
  <c r="F66" i="15" s="1"/>
  <c r="D66" i="15"/>
  <c r="D65" i="15"/>
  <c r="E65" i="15" s="1"/>
  <c r="F65" i="15" s="1"/>
  <c r="E64" i="15"/>
  <c r="F64" i="15" s="1"/>
  <c r="D64" i="15"/>
  <c r="F63" i="15"/>
  <c r="E63" i="15"/>
  <c r="D63" i="15"/>
  <c r="E62" i="15"/>
  <c r="F62" i="15" s="1"/>
  <c r="D62" i="15"/>
  <c r="D61" i="15"/>
  <c r="E61" i="15" s="1"/>
  <c r="F61" i="15" s="1"/>
  <c r="E60" i="15"/>
  <c r="F60" i="15" s="1"/>
  <c r="D60" i="15"/>
  <c r="D59" i="15"/>
  <c r="E59" i="15" s="1"/>
  <c r="F59" i="15" s="1"/>
  <c r="E58" i="15"/>
  <c r="F58" i="15" s="1"/>
  <c r="D58" i="15"/>
  <c r="D57" i="15"/>
  <c r="E57" i="15" s="1"/>
  <c r="F57" i="15" s="1"/>
  <c r="E56" i="15"/>
  <c r="F56" i="15" s="1"/>
  <c r="D56" i="15"/>
  <c r="E55" i="15"/>
  <c r="F55" i="15" s="1"/>
  <c r="D55" i="15"/>
  <c r="E54" i="15"/>
  <c r="F54" i="15" s="1"/>
  <c r="D54" i="15"/>
  <c r="D53" i="15"/>
  <c r="E53" i="15" s="1"/>
  <c r="F53" i="15" s="1"/>
  <c r="E52" i="15"/>
  <c r="F52" i="15" s="1"/>
  <c r="D52" i="15"/>
  <c r="E51" i="15"/>
  <c r="F51" i="15" s="1"/>
  <c r="D51" i="15"/>
  <c r="E50" i="15"/>
  <c r="F50" i="15" s="1"/>
  <c r="D50" i="15"/>
  <c r="D49" i="15"/>
  <c r="E49" i="15" s="1"/>
  <c r="F49" i="15" s="1"/>
  <c r="E48" i="15"/>
  <c r="F48" i="15" s="1"/>
  <c r="D48" i="15"/>
  <c r="F47" i="15"/>
  <c r="E47" i="15"/>
  <c r="D47" i="15"/>
  <c r="E46" i="15"/>
  <c r="F46" i="15" s="1"/>
  <c r="D46" i="15"/>
  <c r="E45" i="15"/>
  <c r="F45" i="15" s="1"/>
  <c r="D45" i="15"/>
  <c r="E44" i="15"/>
  <c r="F44" i="15" s="1"/>
  <c r="D44" i="15"/>
  <c r="D43" i="15"/>
  <c r="E43" i="15" s="1"/>
  <c r="F43" i="15" s="1"/>
  <c r="E42" i="15"/>
  <c r="F42" i="15" s="1"/>
  <c r="D42" i="15"/>
  <c r="D41" i="15"/>
  <c r="E41" i="15" s="1"/>
  <c r="F41" i="15" s="1"/>
  <c r="E40" i="15"/>
  <c r="F40" i="15" s="1"/>
  <c r="D40" i="15"/>
  <c r="E39" i="15"/>
  <c r="F39" i="15" s="1"/>
  <c r="D39" i="15"/>
  <c r="E38" i="15"/>
  <c r="F38" i="15" s="1"/>
  <c r="D38" i="15"/>
  <c r="D37" i="15"/>
  <c r="E37" i="15" s="1"/>
  <c r="F37" i="15" s="1"/>
  <c r="G51" i="15" s="1"/>
  <c r="E36" i="15"/>
  <c r="F36" i="15" s="1"/>
  <c r="G50" i="15" s="1"/>
  <c r="D36" i="15"/>
  <c r="E35" i="15"/>
  <c r="F35" i="15" s="1"/>
  <c r="G49" i="15" s="1"/>
  <c r="D35" i="15"/>
  <c r="D34" i="15"/>
  <c r="E34" i="15" s="1"/>
  <c r="F34" i="15" s="1"/>
  <c r="D33" i="15"/>
  <c r="E33" i="15" s="1"/>
  <c r="F33" i="15" s="1"/>
  <c r="E32" i="15"/>
  <c r="F32" i="15" s="1"/>
  <c r="D32" i="15"/>
  <c r="E31" i="15"/>
  <c r="F31" i="15" s="1"/>
  <c r="D31" i="15"/>
  <c r="D30" i="15"/>
  <c r="E30" i="15" s="1"/>
  <c r="F30" i="15" s="1"/>
  <c r="D29" i="15"/>
  <c r="E29" i="15" s="1"/>
  <c r="F29" i="15" s="1"/>
  <c r="E28" i="15"/>
  <c r="F28" i="15" s="1"/>
  <c r="G42" i="15" s="1"/>
  <c r="D28" i="15"/>
  <c r="D27" i="15"/>
  <c r="E27" i="15" s="1"/>
  <c r="F27" i="15" s="1"/>
  <c r="D26" i="15"/>
  <c r="E26" i="15" s="1"/>
  <c r="F26" i="15" s="1"/>
  <c r="D25" i="15"/>
  <c r="E25" i="15" s="1"/>
  <c r="F25" i="15" s="1"/>
  <c r="G39" i="15" s="1"/>
  <c r="D24" i="15"/>
  <c r="E24" i="15" s="1"/>
  <c r="F24" i="15" s="1"/>
  <c r="E23" i="15"/>
  <c r="F23" i="15" s="1"/>
  <c r="D23" i="15"/>
  <c r="E22" i="15"/>
  <c r="F22" i="15" s="1"/>
  <c r="D22" i="15"/>
  <c r="F21" i="15"/>
  <c r="D21" i="15"/>
  <c r="E21" i="15" s="1"/>
  <c r="E20" i="15"/>
  <c r="F20" i="15" s="1"/>
  <c r="D20" i="15"/>
  <c r="F19" i="15"/>
  <c r="E19" i="15"/>
  <c r="D19" i="15"/>
  <c r="D18" i="15"/>
  <c r="E18" i="15" s="1"/>
  <c r="F18" i="15" s="1"/>
  <c r="D17" i="15"/>
  <c r="E17" i="15" s="1"/>
  <c r="F17" i="15" s="1"/>
  <c r="G31" i="15" s="1"/>
  <c r="E16" i="15"/>
  <c r="F16" i="15" s="1"/>
  <c r="D16" i="15"/>
  <c r="D15" i="15"/>
  <c r="E15" i="15" s="1"/>
  <c r="F15" i="15" s="1"/>
  <c r="D14" i="15"/>
  <c r="E14" i="15" s="1"/>
  <c r="F14" i="15" s="1"/>
  <c r="D13" i="15"/>
  <c r="E13" i="15" s="1"/>
  <c r="F13" i="15" s="1"/>
  <c r="E12" i="15"/>
  <c r="F12" i="15" s="1"/>
  <c r="D12" i="15"/>
  <c r="E11" i="15"/>
  <c r="F11" i="15" s="1"/>
  <c r="D11" i="15"/>
  <c r="E10" i="15"/>
  <c r="F10" i="15" s="1"/>
  <c r="D10" i="15"/>
  <c r="F9" i="15"/>
  <c r="D9" i="15"/>
  <c r="E9" i="15" s="1"/>
  <c r="E8" i="15"/>
  <c r="F8" i="15" s="1"/>
  <c r="D8" i="15"/>
  <c r="E7" i="15"/>
  <c r="F7" i="15" s="1"/>
  <c r="D7" i="15"/>
  <c r="E6" i="15"/>
  <c r="F6" i="15" s="1"/>
  <c r="D6" i="15"/>
  <c r="D5" i="15"/>
  <c r="E5" i="15" s="1"/>
  <c r="F5" i="15" s="1"/>
  <c r="E4" i="15"/>
  <c r="F4" i="15" s="1"/>
  <c r="D4" i="15"/>
  <c r="E89" i="14"/>
  <c r="D89" i="14"/>
  <c r="E88" i="14"/>
  <c r="D88" i="14"/>
  <c r="E87" i="14"/>
  <c r="F87" i="14" s="1"/>
  <c r="D87" i="14"/>
  <c r="D86" i="14"/>
  <c r="E86" i="14" s="1"/>
  <c r="E85" i="14"/>
  <c r="D85" i="14"/>
  <c r="E84" i="14"/>
  <c r="D84" i="14"/>
  <c r="E83" i="14"/>
  <c r="D83" i="14"/>
  <c r="E82" i="14"/>
  <c r="D82" i="14"/>
  <c r="E81" i="14"/>
  <c r="D81" i="14"/>
  <c r="D80" i="14"/>
  <c r="E80" i="14" s="1"/>
  <c r="E79" i="14"/>
  <c r="D79" i="14"/>
  <c r="D78" i="14"/>
  <c r="E78" i="14" s="1"/>
  <c r="D77" i="14"/>
  <c r="E77" i="14" s="1"/>
  <c r="D76" i="14"/>
  <c r="E76" i="14" s="1"/>
  <c r="E75" i="14"/>
  <c r="D75" i="14"/>
  <c r="D74" i="14"/>
  <c r="E74" i="14" s="1"/>
  <c r="E73" i="14"/>
  <c r="D73" i="14"/>
  <c r="D72" i="14"/>
  <c r="E72" i="14" s="1"/>
  <c r="E71" i="14"/>
  <c r="D71" i="14"/>
  <c r="D70" i="14"/>
  <c r="E70" i="14" s="1"/>
  <c r="F84" i="14" s="1"/>
  <c r="D69" i="14"/>
  <c r="E69" i="14" s="1"/>
  <c r="E68" i="14"/>
  <c r="F82" i="14" s="1"/>
  <c r="D68" i="14"/>
  <c r="D67" i="14"/>
  <c r="E67" i="14" s="1"/>
  <c r="D66" i="14"/>
  <c r="E66" i="14" s="1"/>
  <c r="E65" i="14"/>
  <c r="D65" i="14"/>
  <c r="D64" i="14"/>
  <c r="E64" i="14" s="1"/>
  <c r="E63" i="14"/>
  <c r="D63" i="14"/>
  <c r="D62" i="14"/>
  <c r="E62" i="14" s="1"/>
  <c r="E61" i="14"/>
  <c r="D61" i="14"/>
  <c r="E60" i="14"/>
  <c r="D60" i="14"/>
  <c r="D59" i="14"/>
  <c r="E59" i="14" s="1"/>
  <c r="F72" i="14" s="1"/>
  <c r="D58" i="14"/>
  <c r="E58" i="14" s="1"/>
  <c r="E57" i="14"/>
  <c r="D57" i="14"/>
  <c r="D56" i="14"/>
  <c r="E56" i="14" s="1"/>
  <c r="F70" i="14" s="1"/>
  <c r="E55" i="14"/>
  <c r="D55" i="14"/>
  <c r="D54" i="14"/>
  <c r="E54" i="14" s="1"/>
  <c r="E53" i="14"/>
  <c r="D53" i="14"/>
  <c r="E52" i="14"/>
  <c r="D52" i="14"/>
  <c r="E51" i="14"/>
  <c r="D51" i="14"/>
  <c r="D50" i="14"/>
  <c r="E50" i="14" s="1"/>
  <c r="E49" i="14"/>
  <c r="D49" i="14"/>
  <c r="D48" i="14"/>
  <c r="E48" i="14" s="1"/>
  <c r="E47" i="14"/>
  <c r="D47" i="14"/>
  <c r="D46" i="14"/>
  <c r="E46" i="14" s="1"/>
  <c r="D45" i="14"/>
  <c r="E45" i="14" s="1"/>
  <c r="E44" i="14"/>
  <c r="D44" i="14"/>
  <c r="E43" i="14"/>
  <c r="D43" i="14"/>
  <c r="D42" i="14"/>
  <c r="E42" i="14" s="1"/>
  <c r="E41" i="14"/>
  <c r="D41" i="14"/>
  <c r="D40" i="14"/>
  <c r="E40" i="14" s="1"/>
  <c r="D39" i="14"/>
  <c r="E39" i="14" s="1"/>
  <c r="D38" i="14"/>
  <c r="E38" i="14" s="1"/>
  <c r="D37" i="14"/>
  <c r="E37" i="14" s="1"/>
  <c r="D36" i="14"/>
  <c r="E36" i="14" s="1"/>
  <c r="D35" i="14"/>
  <c r="E35" i="14" s="1"/>
  <c r="D34" i="14"/>
  <c r="E34" i="14" s="1"/>
  <c r="E33" i="14"/>
  <c r="D33" i="14"/>
  <c r="E32" i="14"/>
  <c r="D32" i="14"/>
  <c r="E31" i="14"/>
  <c r="D31" i="14"/>
  <c r="D30" i="14"/>
  <c r="E30" i="14" s="1"/>
  <c r="D29" i="14"/>
  <c r="E29" i="14" s="1"/>
  <c r="E28" i="14"/>
  <c r="D28" i="14"/>
  <c r="E27" i="14"/>
  <c r="D27" i="14"/>
  <c r="D26" i="14"/>
  <c r="E26" i="14" s="1"/>
  <c r="E25" i="14"/>
  <c r="D25" i="14"/>
  <c r="E24" i="14"/>
  <c r="D24" i="14"/>
  <c r="E23" i="14"/>
  <c r="D23" i="14"/>
  <c r="D22" i="14"/>
  <c r="E22" i="14" s="1"/>
  <c r="E21" i="14"/>
  <c r="D21" i="14"/>
  <c r="E20" i="14"/>
  <c r="D20" i="14"/>
  <c r="E19" i="14"/>
  <c r="D19" i="14"/>
  <c r="E18" i="14"/>
  <c r="F32" i="14" s="1"/>
  <c r="D18" i="14"/>
  <c r="E17" i="14"/>
  <c r="F20" i="14" s="1"/>
  <c r="D17" i="14"/>
  <c r="D16" i="14"/>
  <c r="E16" i="14" s="1"/>
  <c r="E15" i="14"/>
  <c r="D15" i="14"/>
  <c r="F14" i="14"/>
  <c r="D14" i="14"/>
  <c r="E14" i="14" s="1"/>
  <c r="F13" i="14"/>
  <c r="D13" i="14"/>
  <c r="E13" i="14" s="1"/>
  <c r="D12" i="14"/>
  <c r="E12" i="14" s="1"/>
  <c r="E11" i="14"/>
  <c r="D11" i="14"/>
  <c r="D10" i="14"/>
  <c r="E10" i="14" s="1"/>
  <c r="F9" i="14"/>
  <c r="E9" i="14"/>
  <c r="D9" i="14"/>
  <c r="D8" i="14"/>
  <c r="E8" i="14" s="1"/>
  <c r="D7" i="14"/>
  <c r="E7" i="14" s="1"/>
  <c r="D6" i="14"/>
  <c r="E6" i="14" s="1"/>
  <c r="D5" i="14"/>
  <c r="E5" i="14" s="1"/>
  <c r="E4" i="14"/>
  <c r="D4" i="14"/>
  <c r="C95" i="12"/>
  <c r="D23" i="12" s="1"/>
  <c r="E23" i="12" s="1"/>
  <c r="G23" i="12" s="1"/>
  <c r="B95" i="12"/>
  <c r="C95" i="11"/>
  <c r="D62" i="11" s="1"/>
  <c r="E62" i="11" s="1"/>
  <c r="G62" i="11" s="1"/>
  <c r="B95" i="11"/>
  <c r="D92" i="11"/>
  <c r="E92" i="11" s="1"/>
  <c r="G92" i="11" s="1"/>
  <c r="D85" i="11"/>
  <c r="E85" i="11" s="1"/>
  <c r="G85" i="11" s="1"/>
  <c r="G81" i="11"/>
  <c r="D81" i="11"/>
  <c r="E81" i="11" s="1"/>
  <c r="D78" i="11"/>
  <c r="E78" i="11" s="1"/>
  <c r="G78" i="11" s="1"/>
  <c r="D77" i="11"/>
  <c r="E77" i="11" s="1"/>
  <c r="G77" i="11" s="1"/>
  <c r="D72" i="11"/>
  <c r="E72" i="11" s="1"/>
  <c r="G72" i="11" s="1"/>
  <c r="E69" i="11"/>
  <c r="G69" i="11" s="1"/>
  <c r="D69" i="11"/>
  <c r="D65" i="11"/>
  <c r="E65" i="11" s="1"/>
  <c r="G65" i="11" s="1"/>
  <c r="D63" i="11"/>
  <c r="E63" i="11" s="1"/>
  <c r="G63" i="11" s="1"/>
  <c r="D60" i="11"/>
  <c r="E60" i="11" s="1"/>
  <c r="G60" i="11" s="1"/>
  <c r="D54" i="11"/>
  <c r="E54" i="11" s="1"/>
  <c r="G54" i="11" s="1"/>
  <c r="D48" i="11"/>
  <c r="E48" i="11" s="1"/>
  <c r="G48" i="11" s="1"/>
  <c r="E46" i="11"/>
  <c r="G46" i="11" s="1"/>
  <c r="D46" i="11"/>
  <c r="D38" i="11"/>
  <c r="E38" i="11" s="1"/>
  <c r="G38" i="11" s="1"/>
  <c r="D32" i="11"/>
  <c r="E32" i="11" s="1"/>
  <c r="G32" i="11" s="1"/>
  <c r="E30" i="11"/>
  <c r="G30" i="11" s="1"/>
  <c r="D30" i="11"/>
  <c r="D22" i="11"/>
  <c r="E22" i="11" s="1"/>
  <c r="G22" i="11" s="1"/>
  <c r="D16" i="11"/>
  <c r="E16" i="11" s="1"/>
  <c r="G16" i="11" s="1"/>
  <c r="E14" i="11"/>
  <c r="G14" i="11" s="1"/>
  <c r="D14" i="11"/>
  <c r="D6" i="11"/>
  <c r="E6" i="11" s="1"/>
  <c r="G6" i="11" s="1"/>
  <c r="F265" i="10"/>
  <c r="G23" i="9"/>
  <c r="F23" i="9"/>
  <c r="E23" i="9"/>
  <c r="D198" i="8"/>
  <c r="F197" i="8"/>
  <c r="F198" i="8" s="1"/>
  <c r="E197" i="8"/>
  <c r="D197" i="8"/>
  <c r="F196" i="8"/>
  <c r="E196" i="8"/>
  <c r="D196" i="8"/>
  <c r="E185" i="8"/>
  <c r="D185" i="8"/>
  <c r="F184" i="8"/>
  <c r="E184" i="8"/>
  <c r="D184" i="8"/>
  <c r="F183" i="8"/>
  <c r="F185" i="8" s="1"/>
  <c r="E183" i="8"/>
  <c r="D183" i="8"/>
  <c r="F172" i="8"/>
  <c r="E172" i="8"/>
  <c r="D172" i="8"/>
  <c r="D171" i="8"/>
  <c r="D170" i="8"/>
  <c r="F158" i="8"/>
  <c r="F159" i="8" s="1"/>
  <c r="E158" i="8"/>
  <c r="E159" i="8" s="1"/>
  <c r="D158" i="8"/>
  <c r="F157" i="8"/>
  <c r="E157" i="8"/>
  <c r="D157" i="8"/>
  <c r="D159" i="8" s="1"/>
  <c r="D146" i="8"/>
  <c r="F145" i="8"/>
  <c r="F146" i="8" s="1"/>
  <c r="E145" i="8"/>
  <c r="D145" i="8"/>
  <c r="F144" i="8"/>
  <c r="E144" i="8"/>
  <c r="D144" i="8"/>
  <c r="E133" i="8"/>
  <c r="D133" i="8"/>
  <c r="F132" i="8"/>
  <c r="E132" i="8"/>
  <c r="D132" i="8"/>
  <c r="F131" i="8"/>
  <c r="E131" i="8"/>
  <c r="D131" i="8"/>
  <c r="F120" i="8"/>
  <c r="E120" i="8"/>
  <c r="D120" i="8"/>
  <c r="F119" i="8"/>
  <c r="E119" i="8"/>
  <c r="D119" i="8"/>
  <c r="F118" i="8"/>
  <c r="E118" i="8"/>
  <c r="D118" i="8"/>
  <c r="D106" i="8"/>
  <c r="D107" i="8" s="1"/>
  <c r="F105" i="8"/>
  <c r="D105" i="8"/>
  <c r="F93" i="8"/>
  <c r="F94" i="8" s="1"/>
  <c r="E93" i="8"/>
  <c r="E94" i="8" s="1"/>
  <c r="D93" i="8"/>
  <c r="F92" i="8"/>
  <c r="E92" i="8"/>
  <c r="D92" i="8"/>
  <c r="D94" i="8" s="1"/>
  <c r="D81" i="8"/>
  <c r="F80" i="8"/>
  <c r="F81" i="8" s="1"/>
  <c r="E80" i="8"/>
  <c r="D80" i="8"/>
  <c r="F79" i="8"/>
  <c r="E79" i="8"/>
  <c r="E81" i="8" s="1"/>
  <c r="D79" i="8"/>
  <c r="E68" i="8"/>
  <c r="D68" i="8"/>
  <c r="F67" i="8"/>
  <c r="E67" i="8"/>
  <c r="D67" i="8"/>
  <c r="F66" i="8"/>
  <c r="F68" i="8" s="1"/>
  <c r="E66" i="8"/>
  <c r="D66" i="8"/>
  <c r="F55" i="8"/>
  <c r="E55" i="8"/>
  <c r="D55" i="8"/>
  <c r="F54" i="8"/>
  <c r="E54" i="8"/>
  <c r="D54" i="8"/>
  <c r="F53" i="8"/>
  <c r="E53" i="8"/>
  <c r="D53" i="8"/>
  <c r="F42" i="8"/>
  <c r="E42" i="8"/>
  <c r="F41" i="8"/>
  <c r="E41" i="8"/>
  <c r="D41" i="8"/>
  <c r="F40" i="8"/>
  <c r="E40" i="8"/>
  <c r="D40" i="8"/>
  <c r="D42" i="8" s="1"/>
  <c r="F29" i="8"/>
  <c r="F28" i="8"/>
  <c r="E28" i="8"/>
  <c r="D28" i="8"/>
  <c r="F27" i="8"/>
  <c r="E27" i="8"/>
  <c r="D27" i="8"/>
  <c r="D16" i="8"/>
  <c r="F15" i="8"/>
  <c r="E15" i="8"/>
  <c r="F14" i="8"/>
  <c r="E14" i="8"/>
  <c r="D14" i="8"/>
  <c r="E18" i="7"/>
  <c r="E17" i="7"/>
  <c r="F75" i="5"/>
  <c r="E75" i="5"/>
  <c r="D75" i="5"/>
  <c r="F74" i="5"/>
  <c r="E74" i="5"/>
  <c r="D74" i="5"/>
  <c r="F73" i="5"/>
  <c r="E73" i="5"/>
  <c r="D73" i="5"/>
  <c r="F72" i="5"/>
  <c r="E72" i="5"/>
  <c r="D72" i="5"/>
  <c r="F71" i="5"/>
  <c r="E71" i="5"/>
  <c r="D71" i="5"/>
  <c r="G70" i="5"/>
  <c r="F70" i="5"/>
  <c r="E70" i="5"/>
  <c r="D70" i="5"/>
  <c r="F65" i="5"/>
  <c r="E65" i="5"/>
  <c r="D65" i="5"/>
  <c r="G65" i="5" s="1"/>
  <c r="G64" i="5"/>
  <c r="G63" i="5"/>
  <c r="G62" i="5"/>
  <c r="F61" i="5"/>
  <c r="E61" i="5"/>
  <c r="D61" i="5"/>
  <c r="G61" i="5" s="1"/>
  <c r="G60" i="5"/>
  <c r="G59" i="5"/>
  <c r="G58" i="5"/>
  <c r="F57" i="5"/>
  <c r="E57" i="5"/>
  <c r="D57" i="5"/>
  <c r="G54" i="5"/>
  <c r="G57" i="5" s="1"/>
  <c r="F53" i="5"/>
  <c r="E53" i="5"/>
  <c r="G53" i="5" s="1"/>
  <c r="D53" i="5"/>
  <c r="G52" i="5"/>
  <c r="G51" i="5"/>
  <c r="G50" i="5"/>
  <c r="F49" i="5"/>
  <c r="E49" i="5"/>
  <c r="D49" i="5"/>
  <c r="G49" i="5" s="1"/>
  <c r="G48" i="5"/>
  <c r="G47" i="5"/>
  <c r="G46" i="5"/>
  <c r="F45" i="5"/>
  <c r="E45" i="5"/>
  <c r="D45" i="5"/>
  <c r="G45" i="5" s="1"/>
  <c r="G44" i="5"/>
  <c r="G43" i="5"/>
  <c r="F41" i="5"/>
  <c r="E41" i="5"/>
  <c r="D41" i="5"/>
  <c r="G40" i="5"/>
  <c r="G39" i="5"/>
  <c r="G38" i="5"/>
  <c r="F37" i="5"/>
  <c r="E37" i="5"/>
  <c r="D37" i="5"/>
  <c r="G34" i="5"/>
  <c r="G37" i="5" s="1"/>
  <c r="F33" i="5"/>
  <c r="E33" i="5"/>
  <c r="G33" i="5" s="1"/>
  <c r="D33" i="5"/>
  <c r="G32" i="5"/>
  <c r="G31" i="5"/>
  <c r="G30" i="5"/>
  <c r="F29" i="5"/>
  <c r="E29" i="5"/>
  <c r="D29" i="5"/>
  <c r="G29" i="5" s="1"/>
  <c r="G28" i="5"/>
  <c r="G27" i="5"/>
  <c r="G26" i="5"/>
  <c r="F25" i="5"/>
  <c r="E25" i="5"/>
  <c r="G24" i="5"/>
  <c r="G23" i="5"/>
  <c r="G22" i="5"/>
  <c r="G21" i="5"/>
  <c r="F21" i="5"/>
  <c r="E21" i="5"/>
  <c r="G20" i="5"/>
  <c r="G19" i="5"/>
  <c r="G18" i="5"/>
  <c r="F17" i="5"/>
  <c r="E17" i="5"/>
  <c r="D17" i="5"/>
  <c r="G16" i="5"/>
  <c r="G15" i="5"/>
  <c r="G14" i="5"/>
  <c r="F13" i="5"/>
  <c r="E13" i="5"/>
  <c r="D13" i="5"/>
  <c r="G13" i="5" s="1"/>
  <c r="G12" i="5"/>
  <c r="G11" i="5"/>
  <c r="G10" i="5"/>
  <c r="F9" i="5"/>
  <c r="G9" i="5" s="1"/>
  <c r="E9" i="5"/>
  <c r="D9" i="5"/>
  <c r="G8" i="5"/>
  <c r="G7" i="5"/>
  <c r="G6" i="5"/>
  <c r="L7" i="3"/>
  <c r="K7" i="3"/>
  <c r="J7" i="3"/>
  <c r="I7" i="3"/>
  <c r="H7" i="3"/>
  <c r="C7" i="3"/>
  <c r="F50" i="14" l="1"/>
  <c r="F40" i="14"/>
  <c r="F44" i="14"/>
  <c r="H18" i="11"/>
  <c r="G17" i="15"/>
  <c r="H24" i="11"/>
  <c r="F56" i="14"/>
  <c r="G67" i="15"/>
  <c r="G63" i="15"/>
  <c r="G56" i="15"/>
  <c r="H74" i="11"/>
  <c r="G29" i="15"/>
  <c r="G28" i="15"/>
  <c r="D45" i="12"/>
  <c r="E45" i="12" s="1"/>
  <c r="G45" i="12" s="1"/>
  <c r="G19" i="16"/>
  <c r="G16" i="16"/>
  <c r="G10" i="16"/>
  <c r="G73" i="5"/>
  <c r="F49" i="14"/>
  <c r="F47" i="14"/>
  <c r="G40" i="15"/>
  <c r="G77" i="16"/>
  <c r="G71" i="5"/>
  <c r="F35" i="14"/>
  <c r="F55" i="14"/>
  <c r="F64" i="14"/>
  <c r="G75" i="15"/>
  <c r="G92" i="15"/>
  <c r="G47" i="16"/>
  <c r="G68" i="16"/>
  <c r="F24" i="14"/>
  <c r="F23" i="14"/>
  <c r="F22" i="14"/>
  <c r="F80" i="14"/>
  <c r="D94" i="12"/>
  <c r="E94" i="12" s="1"/>
  <c r="G94" i="12" s="1"/>
  <c r="D92" i="12"/>
  <c r="E92" i="12" s="1"/>
  <c r="G92" i="12" s="1"/>
  <c r="D90" i="12"/>
  <c r="E90" i="12" s="1"/>
  <c r="G90" i="12" s="1"/>
  <c r="D88" i="12"/>
  <c r="E88" i="12" s="1"/>
  <c r="G88" i="12" s="1"/>
  <c r="D86" i="12"/>
  <c r="E86" i="12" s="1"/>
  <c r="G86" i="12" s="1"/>
  <c r="D84" i="12"/>
  <c r="E84" i="12" s="1"/>
  <c r="G84" i="12" s="1"/>
  <c r="D82" i="12"/>
  <c r="E82" i="12" s="1"/>
  <c r="G82" i="12" s="1"/>
  <c r="D80" i="12"/>
  <c r="E80" i="12" s="1"/>
  <c r="G80" i="12" s="1"/>
  <c r="D78" i="12"/>
  <c r="E78" i="12" s="1"/>
  <c r="G78" i="12" s="1"/>
  <c r="D76" i="12"/>
  <c r="E76" i="12" s="1"/>
  <c r="G76" i="12" s="1"/>
  <c r="D74" i="12"/>
  <c r="E74" i="12" s="1"/>
  <c r="G74" i="12" s="1"/>
  <c r="H83" i="12" s="1"/>
  <c r="D72" i="12"/>
  <c r="E72" i="12" s="1"/>
  <c r="G72" i="12" s="1"/>
  <c r="H81" i="12" s="1"/>
  <c r="D70" i="12"/>
  <c r="E70" i="12" s="1"/>
  <c r="G70" i="12" s="1"/>
  <c r="D68" i="12"/>
  <c r="E68" i="12" s="1"/>
  <c r="G68" i="12" s="1"/>
  <c r="D66" i="12"/>
  <c r="E66" i="12" s="1"/>
  <c r="G66" i="12" s="1"/>
  <c r="D64" i="12"/>
  <c r="E64" i="12" s="1"/>
  <c r="G64" i="12" s="1"/>
  <c r="D62" i="12"/>
  <c r="E62" i="12" s="1"/>
  <c r="G62" i="12" s="1"/>
  <c r="D60" i="12"/>
  <c r="E60" i="12" s="1"/>
  <c r="G60" i="12" s="1"/>
  <c r="D58" i="12"/>
  <c r="E58" i="12" s="1"/>
  <c r="G58" i="12" s="1"/>
  <c r="D56" i="12"/>
  <c r="E56" i="12" s="1"/>
  <c r="G56" i="12" s="1"/>
  <c r="H65" i="12" s="1"/>
  <c r="D54" i="12"/>
  <c r="E54" i="12" s="1"/>
  <c r="G54" i="12" s="1"/>
  <c r="D52" i="12"/>
  <c r="E52" i="12" s="1"/>
  <c r="G52" i="12" s="1"/>
  <c r="D50" i="12"/>
  <c r="E50" i="12" s="1"/>
  <c r="G50" i="12" s="1"/>
  <c r="D48" i="12"/>
  <c r="E48" i="12" s="1"/>
  <c r="G48" i="12" s="1"/>
  <c r="D46" i="12"/>
  <c r="E46" i="12" s="1"/>
  <c r="G46" i="12" s="1"/>
  <c r="D44" i="12"/>
  <c r="E44" i="12" s="1"/>
  <c r="G44" i="12" s="1"/>
  <c r="D42" i="12"/>
  <c r="E42" i="12" s="1"/>
  <c r="G42" i="12" s="1"/>
  <c r="D40" i="12"/>
  <c r="E40" i="12" s="1"/>
  <c r="G40" i="12" s="1"/>
  <c r="H49" i="12" s="1"/>
  <c r="D38" i="12"/>
  <c r="E38" i="12" s="1"/>
  <c r="G38" i="12" s="1"/>
  <c r="D36" i="12"/>
  <c r="E36" i="12" s="1"/>
  <c r="G36" i="12" s="1"/>
  <c r="D34" i="12"/>
  <c r="E34" i="12" s="1"/>
  <c r="G34" i="12" s="1"/>
  <c r="D32" i="12"/>
  <c r="E32" i="12" s="1"/>
  <c r="G32" i="12" s="1"/>
  <c r="D30" i="12"/>
  <c r="E30" i="12" s="1"/>
  <c r="G30" i="12" s="1"/>
  <c r="D28" i="12"/>
  <c r="E28" i="12" s="1"/>
  <c r="G28" i="12" s="1"/>
  <c r="D26" i="12"/>
  <c r="E26" i="12" s="1"/>
  <c r="G26" i="12" s="1"/>
  <c r="H35" i="12" s="1"/>
  <c r="D24" i="12"/>
  <c r="E24" i="12" s="1"/>
  <c r="G24" i="12" s="1"/>
  <c r="H33" i="12" s="1"/>
  <c r="D22" i="12"/>
  <c r="E22" i="12" s="1"/>
  <c r="G22" i="12" s="1"/>
  <c r="D20" i="12"/>
  <c r="E20" i="12" s="1"/>
  <c r="G20" i="12" s="1"/>
  <c r="D18" i="12"/>
  <c r="E18" i="12" s="1"/>
  <c r="G18" i="12" s="1"/>
  <c r="D16" i="12"/>
  <c r="E16" i="12" s="1"/>
  <c r="G16" i="12" s="1"/>
  <c r="D14" i="12"/>
  <c r="E14" i="12" s="1"/>
  <c r="G14" i="12" s="1"/>
  <c r="D12" i="12"/>
  <c r="E12" i="12" s="1"/>
  <c r="G12" i="12" s="1"/>
  <c r="D10" i="12"/>
  <c r="E10" i="12" s="1"/>
  <c r="G10" i="12" s="1"/>
  <c r="D8" i="12"/>
  <c r="E8" i="12" s="1"/>
  <c r="G8" i="12" s="1"/>
  <c r="D6" i="12"/>
  <c r="E6" i="12" s="1"/>
  <c r="G6" i="12" s="1"/>
  <c r="D4" i="12"/>
  <c r="E4" i="12" s="1"/>
  <c r="G4" i="12" s="1"/>
  <c r="D79" i="12"/>
  <c r="E79" i="12" s="1"/>
  <c r="G79" i="12" s="1"/>
  <c r="D63" i="12"/>
  <c r="E63" i="12" s="1"/>
  <c r="G63" i="12" s="1"/>
  <c r="D47" i="12"/>
  <c r="E47" i="12" s="1"/>
  <c r="G47" i="12" s="1"/>
  <c r="D31" i="12"/>
  <c r="E31" i="12" s="1"/>
  <c r="G31" i="12" s="1"/>
  <c r="D15" i="12"/>
  <c r="E15" i="12" s="1"/>
  <c r="G15" i="12" s="1"/>
  <c r="D89" i="12"/>
  <c r="E89" i="12" s="1"/>
  <c r="G89" i="12" s="1"/>
  <c r="D81" i="12"/>
  <c r="E81" i="12" s="1"/>
  <c r="G81" i="12" s="1"/>
  <c r="D55" i="12"/>
  <c r="E55" i="12" s="1"/>
  <c r="G55" i="12" s="1"/>
  <c r="D29" i="12"/>
  <c r="E29" i="12" s="1"/>
  <c r="G29" i="12" s="1"/>
  <c r="D21" i="12"/>
  <c r="E21" i="12" s="1"/>
  <c r="G21" i="12" s="1"/>
  <c r="D73" i="12"/>
  <c r="E73" i="12" s="1"/>
  <c r="G73" i="12" s="1"/>
  <c r="D65" i="12"/>
  <c r="E65" i="12" s="1"/>
  <c r="G65" i="12" s="1"/>
  <c r="D13" i="12"/>
  <c r="E13" i="12" s="1"/>
  <c r="G13" i="12" s="1"/>
  <c r="D39" i="12"/>
  <c r="E39" i="12" s="1"/>
  <c r="G39" i="12" s="1"/>
  <c r="H48" i="12" s="1"/>
  <c r="D75" i="12"/>
  <c r="E75" i="12" s="1"/>
  <c r="G75" i="12" s="1"/>
  <c r="D67" i="12"/>
  <c r="E67" i="12" s="1"/>
  <c r="G67" i="12" s="1"/>
  <c r="D41" i="12"/>
  <c r="E41" i="12" s="1"/>
  <c r="G41" i="12" s="1"/>
  <c r="D33" i="12"/>
  <c r="E33" i="12" s="1"/>
  <c r="G33" i="12" s="1"/>
  <c r="D5" i="12"/>
  <c r="E5" i="12" s="1"/>
  <c r="G5" i="12" s="1"/>
  <c r="D93" i="12"/>
  <c r="E93" i="12" s="1"/>
  <c r="G93" i="12" s="1"/>
  <c r="D59" i="12"/>
  <c r="E59" i="12" s="1"/>
  <c r="G59" i="12" s="1"/>
  <c r="D17" i="12"/>
  <c r="E17" i="12" s="1"/>
  <c r="G17" i="12" s="1"/>
  <c r="H26" i="12" s="1"/>
  <c r="D9" i="12"/>
  <c r="E9" i="12" s="1"/>
  <c r="G9" i="12" s="1"/>
  <c r="D25" i="12"/>
  <c r="E25" i="12" s="1"/>
  <c r="G25" i="12" s="1"/>
  <c r="D49" i="12"/>
  <c r="E49" i="12" s="1"/>
  <c r="G49" i="12" s="1"/>
  <c r="D37" i="12"/>
  <c r="E37" i="12" s="1"/>
  <c r="G37" i="12" s="1"/>
  <c r="D91" i="12"/>
  <c r="E91" i="12" s="1"/>
  <c r="G91" i="12" s="1"/>
  <c r="D83" i="12"/>
  <c r="E83" i="12" s="1"/>
  <c r="G83" i="12" s="1"/>
  <c r="D71" i="12"/>
  <c r="E71" i="12" s="1"/>
  <c r="G71" i="12" s="1"/>
  <c r="D87" i="12"/>
  <c r="E87" i="12" s="1"/>
  <c r="G87" i="12" s="1"/>
  <c r="G22" i="15"/>
  <c r="G34" i="15"/>
  <c r="G33" i="15"/>
  <c r="G89" i="15"/>
  <c r="F39" i="14"/>
  <c r="F78" i="14"/>
  <c r="G16" i="15"/>
  <c r="G9" i="15"/>
  <c r="G13" i="15"/>
  <c r="G4" i="15"/>
  <c r="G10" i="15"/>
  <c r="G7" i="15"/>
  <c r="G12" i="15"/>
  <c r="G6" i="15"/>
  <c r="G15" i="15"/>
  <c r="G11" i="15"/>
  <c r="G18" i="15"/>
  <c r="G8" i="15"/>
  <c r="G5" i="15"/>
  <c r="G45" i="15"/>
  <c r="G44" i="16"/>
  <c r="G73" i="16"/>
  <c r="D7" i="12"/>
  <c r="E7" i="12" s="1"/>
  <c r="G7" i="12" s="1"/>
  <c r="D57" i="12"/>
  <c r="E57" i="12" s="1"/>
  <c r="G57" i="12" s="1"/>
  <c r="F16" i="14"/>
  <c r="F8" i="14"/>
  <c r="F10" i="14"/>
  <c r="F41" i="14"/>
  <c r="F46" i="14"/>
  <c r="F51" i="14"/>
  <c r="G46" i="15"/>
  <c r="G59" i="15"/>
  <c r="G58" i="15"/>
  <c r="G94" i="15"/>
  <c r="D74" i="11"/>
  <c r="E74" i="11" s="1"/>
  <c r="G74" i="11" s="1"/>
  <c r="H76" i="11" s="1"/>
  <c r="D43" i="12"/>
  <c r="E43" i="12" s="1"/>
  <c r="G43" i="12" s="1"/>
  <c r="H52" i="12" s="1"/>
  <c r="F29" i="14"/>
  <c r="F75" i="14"/>
  <c r="G47" i="15"/>
  <c r="G55" i="15"/>
  <c r="G26" i="16"/>
  <c r="G29" i="16"/>
  <c r="G30" i="16"/>
  <c r="G65" i="16"/>
  <c r="G24" i="15"/>
  <c r="G62" i="15"/>
  <c r="G71" i="15"/>
  <c r="G84" i="15"/>
  <c r="G48" i="16"/>
  <c r="E16" i="8"/>
  <c r="E146" i="8"/>
  <c r="D8" i="11"/>
  <c r="E8" i="11" s="1"/>
  <c r="G8" i="11" s="1"/>
  <c r="D24" i="11"/>
  <c r="E24" i="11" s="1"/>
  <c r="G24" i="11" s="1"/>
  <c r="D40" i="11"/>
  <c r="E40" i="11" s="1"/>
  <c r="G40" i="11" s="1"/>
  <c r="D56" i="11"/>
  <c r="E56" i="11" s="1"/>
  <c r="G56" i="11" s="1"/>
  <c r="D51" i="12"/>
  <c r="E51" i="12" s="1"/>
  <c r="G51" i="12" s="1"/>
  <c r="F6" i="14"/>
  <c r="G17" i="5"/>
  <c r="G74" i="5"/>
  <c r="F16" i="8"/>
  <c r="F199" i="8" s="1"/>
  <c r="F133" i="8"/>
  <c r="D27" i="12"/>
  <c r="E27" i="12" s="1"/>
  <c r="G27" i="12" s="1"/>
  <c r="D35" i="12"/>
  <c r="E35" i="12" s="1"/>
  <c r="G35" i="12" s="1"/>
  <c r="D77" i="12"/>
  <c r="E77" i="12" s="1"/>
  <c r="G77" i="12" s="1"/>
  <c r="D85" i="12"/>
  <c r="E85" i="12" s="1"/>
  <c r="G85" i="12" s="1"/>
  <c r="F21" i="14"/>
  <c r="F62" i="14"/>
  <c r="F81" i="14"/>
  <c r="F77" i="14"/>
  <c r="G21" i="15"/>
  <c r="G25" i="15"/>
  <c r="G37" i="15"/>
  <c r="G64" i="15"/>
  <c r="G72" i="15"/>
  <c r="G70" i="15"/>
  <c r="G12" i="16"/>
  <c r="G41" i="16"/>
  <c r="H48" i="11"/>
  <c r="D53" i="12"/>
  <c r="E53" i="12" s="1"/>
  <c r="G53" i="12" s="1"/>
  <c r="F31" i="14"/>
  <c r="F30" i="14"/>
  <c r="G43" i="15"/>
  <c r="G75" i="5"/>
  <c r="F17" i="14"/>
  <c r="F73" i="14"/>
  <c r="F28" i="14"/>
  <c r="F45" i="14"/>
  <c r="G19" i="15"/>
  <c r="F74" i="14"/>
  <c r="G14" i="15"/>
  <c r="G21" i="16"/>
  <c r="G69" i="16"/>
  <c r="G72" i="5"/>
  <c r="E198" i="8"/>
  <c r="D89" i="11"/>
  <c r="E89" i="11" s="1"/>
  <c r="G89" i="11" s="1"/>
  <c r="H91" i="11" s="1"/>
  <c r="D82" i="11"/>
  <c r="E82" i="11" s="1"/>
  <c r="G82" i="11" s="1"/>
  <c r="D73" i="11"/>
  <c r="E73" i="11" s="1"/>
  <c r="G73" i="11" s="1"/>
  <c r="H75" i="11" s="1"/>
  <c r="D66" i="11"/>
  <c r="E66" i="11" s="1"/>
  <c r="G66" i="11" s="1"/>
  <c r="D57" i="11"/>
  <c r="E57" i="11" s="1"/>
  <c r="G57" i="11" s="1"/>
  <c r="H59" i="11" s="1"/>
  <c r="D55" i="11"/>
  <c r="E55" i="11" s="1"/>
  <c r="G55" i="11" s="1"/>
  <c r="H56" i="11" s="1"/>
  <c r="D53" i="11"/>
  <c r="E53" i="11" s="1"/>
  <c r="G53" i="11" s="1"/>
  <c r="D51" i="11"/>
  <c r="E51" i="11" s="1"/>
  <c r="G51" i="11" s="1"/>
  <c r="D49" i="11"/>
  <c r="E49" i="11" s="1"/>
  <c r="G49" i="11" s="1"/>
  <c r="D47" i="11"/>
  <c r="E47" i="11" s="1"/>
  <c r="G47" i="11" s="1"/>
  <c r="D45" i="11"/>
  <c r="E45" i="11" s="1"/>
  <c r="G45" i="11" s="1"/>
  <c r="H47" i="11" s="1"/>
  <c r="D43" i="11"/>
  <c r="E43" i="11" s="1"/>
  <c r="G43" i="11" s="1"/>
  <c r="H45" i="11" s="1"/>
  <c r="D41" i="11"/>
  <c r="E41" i="11" s="1"/>
  <c r="G41" i="11" s="1"/>
  <c r="H43" i="11" s="1"/>
  <c r="D39" i="11"/>
  <c r="E39" i="11" s="1"/>
  <c r="G39" i="11" s="1"/>
  <c r="H40" i="11" s="1"/>
  <c r="D37" i="11"/>
  <c r="E37" i="11" s="1"/>
  <c r="G37" i="11" s="1"/>
  <c r="D35" i="11"/>
  <c r="E35" i="11" s="1"/>
  <c r="G35" i="11" s="1"/>
  <c r="H37" i="11" s="1"/>
  <c r="D33" i="11"/>
  <c r="E33" i="11" s="1"/>
  <c r="G33" i="11" s="1"/>
  <c r="H35" i="11" s="1"/>
  <c r="D31" i="11"/>
  <c r="E31" i="11" s="1"/>
  <c r="G31" i="11" s="1"/>
  <c r="D29" i="11"/>
  <c r="E29" i="11" s="1"/>
  <c r="G29" i="11" s="1"/>
  <c r="H31" i="11" s="1"/>
  <c r="D27" i="11"/>
  <c r="E27" i="11" s="1"/>
  <c r="G27" i="11" s="1"/>
  <c r="H29" i="11" s="1"/>
  <c r="D25" i="11"/>
  <c r="E25" i="11" s="1"/>
  <c r="G25" i="11" s="1"/>
  <c r="H27" i="11" s="1"/>
  <c r="D23" i="11"/>
  <c r="E23" i="11" s="1"/>
  <c r="G23" i="11" s="1"/>
  <c r="D21" i="11"/>
  <c r="E21" i="11" s="1"/>
  <c r="G21" i="11" s="1"/>
  <c r="D19" i="11"/>
  <c r="E19" i="11" s="1"/>
  <c r="G19" i="11" s="1"/>
  <c r="D17" i="11"/>
  <c r="E17" i="11" s="1"/>
  <c r="G17" i="11" s="1"/>
  <c r="H19" i="11" s="1"/>
  <c r="D15" i="11"/>
  <c r="E15" i="11" s="1"/>
  <c r="G15" i="11" s="1"/>
  <c r="D13" i="11"/>
  <c r="E13" i="11" s="1"/>
  <c r="G13" i="11" s="1"/>
  <c r="H15" i="11" s="1"/>
  <c r="D11" i="11"/>
  <c r="E11" i="11" s="1"/>
  <c r="G11" i="11" s="1"/>
  <c r="H13" i="11" s="1"/>
  <c r="D9" i="11"/>
  <c r="E9" i="11" s="1"/>
  <c r="G9" i="11" s="1"/>
  <c r="H11" i="11" s="1"/>
  <c r="D7" i="11"/>
  <c r="E7" i="11" s="1"/>
  <c r="G7" i="11" s="1"/>
  <c r="H8" i="11" s="1"/>
  <c r="D5" i="11"/>
  <c r="E5" i="11" s="1"/>
  <c r="G5" i="11" s="1"/>
  <c r="D91" i="11"/>
  <c r="E91" i="11" s="1"/>
  <c r="G91" i="11" s="1"/>
  <c r="D84" i="11"/>
  <c r="E84" i="11" s="1"/>
  <c r="G84" i="11" s="1"/>
  <c r="H86" i="11" s="1"/>
  <c r="D75" i="11"/>
  <c r="E75" i="11" s="1"/>
  <c r="G75" i="11" s="1"/>
  <c r="D59" i="11"/>
  <c r="E59" i="11" s="1"/>
  <c r="G59" i="11" s="1"/>
  <c r="D68" i="11"/>
  <c r="E68" i="11" s="1"/>
  <c r="G68" i="11" s="1"/>
  <c r="H70" i="11" s="1"/>
  <c r="D88" i="11"/>
  <c r="E88" i="11" s="1"/>
  <c r="G88" i="11" s="1"/>
  <c r="H90" i="11" s="1"/>
  <c r="D80" i="11"/>
  <c r="E80" i="11" s="1"/>
  <c r="G80" i="11" s="1"/>
  <c r="H82" i="11" s="1"/>
  <c r="D71" i="11"/>
  <c r="E71" i="11" s="1"/>
  <c r="G71" i="11" s="1"/>
  <c r="D90" i="11"/>
  <c r="E90" i="11" s="1"/>
  <c r="G90" i="11" s="1"/>
  <c r="H92" i="11" s="1"/>
  <c r="D83" i="11"/>
  <c r="E83" i="11" s="1"/>
  <c r="G83" i="11" s="1"/>
  <c r="H85" i="11" s="1"/>
  <c r="D70" i="11"/>
  <c r="E70" i="11" s="1"/>
  <c r="G70" i="11" s="1"/>
  <c r="H72" i="11" s="1"/>
  <c r="D61" i="11"/>
  <c r="E61" i="11" s="1"/>
  <c r="G61" i="11" s="1"/>
  <c r="H63" i="11" s="1"/>
  <c r="D58" i="11"/>
  <c r="E58" i="11" s="1"/>
  <c r="G58" i="11" s="1"/>
  <c r="H60" i="11" s="1"/>
  <c r="D50" i="11"/>
  <c r="E50" i="11" s="1"/>
  <c r="G50" i="11" s="1"/>
  <c r="D34" i="11"/>
  <c r="E34" i="11" s="1"/>
  <c r="G34" i="11" s="1"/>
  <c r="D26" i="11"/>
  <c r="E26" i="11" s="1"/>
  <c r="G26" i="11" s="1"/>
  <c r="D10" i="11"/>
  <c r="E10" i="11" s="1"/>
  <c r="G10" i="11" s="1"/>
  <c r="D93" i="11"/>
  <c r="E93" i="11" s="1"/>
  <c r="G93" i="11" s="1"/>
  <c r="H94" i="11" s="1"/>
  <c r="D28" i="11"/>
  <c r="E28" i="11" s="1"/>
  <c r="G28" i="11" s="1"/>
  <c r="D20" i="11"/>
  <c r="E20" i="11" s="1"/>
  <c r="G20" i="11" s="1"/>
  <c r="H22" i="11" s="1"/>
  <c r="D94" i="11"/>
  <c r="E94" i="11" s="1"/>
  <c r="G94" i="11" s="1"/>
  <c r="D87" i="11"/>
  <c r="E87" i="11" s="1"/>
  <c r="G87" i="11" s="1"/>
  <c r="H89" i="11" s="1"/>
  <c r="D42" i="11"/>
  <c r="E42" i="11" s="1"/>
  <c r="G42" i="11" s="1"/>
  <c r="D18" i="11"/>
  <c r="E18" i="11" s="1"/>
  <c r="G18" i="11" s="1"/>
  <c r="D86" i="11"/>
  <c r="E86" i="11" s="1"/>
  <c r="G86" i="11" s="1"/>
  <c r="D79" i="11"/>
  <c r="E79" i="11" s="1"/>
  <c r="G79" i="11" s="1"/>
  <c r="H81" i="11" s="1"/>
  <c r="D76" i="11"/>
  <c r="E76" i="11" s="1"/>
  <c r="G76" i="11" s="1"/>
  <c r="H78" i="11" s="1"/>
  <c r="D67" i="11"/>
  <c r="E67" i="11" s="1"/>
  <c r="G67" i="11" s="1"/>
  <c r="D64" i="11"/>
  <c r="E64" i="11" s="1"/>
  <c r="G64" i="11" s="1"/>
  <c r="H66" i="11" s="1"/>
  <c r="D52" i="11"/>
  <c r="E52" i="11" s="1"/>
  <c r="G52" i="11" s="1"/>
  <c r="H54" i="11" s="1"/>
  <c r="D44" i="11"/>
  <c r="E44" i="11" s="1"/>
  <c r="G44" i="11" s="1"/>
  <c r="D36" i="11"/>
  <c r="E36" i="11" s="1"/>
  <c r="G36" i="11" s="1"/>
  <c r="H38" i="11" s="1"/>
  <c r="D12" i="11"/>
  <c r="E12" i="11" s="1"/>
  <c r="G12" i="11" s="1"/>
  <c r="D4" i="11"/>
  <c r="E4" i="11" s="1"/>
  <c r="G4" i="11" s="1"/>
  <c r="D11" i="12"/>
  <c r="E11" i="12" s="1"/>
  <c r="G11" i="12" s="1"/>
  <c r="D19" i="12"/>
  <c r="E19" i="12" s="1"/>
  <c r="G19" i="12" s="1"/>
  <c r="D61" i="12"/>
  <c r="E61" i="12" s="1"/>
  <c r="G61" i="12" s="1"/>
  <c r="D69" i="12"/>
  <c r="E69" i="12" s="1"/>
  <c r="G69" i="12" s="1"/>
  <c r="H78" i="12" s="1"/>
  <c r="F26" i="14"/>
  <c r="F34" i="14"/>
  <c r="F37" i="14"/>
  <c r="F38" i="14"/>
  <c r="F43" i="14"/>
  <c r="F42" i="14"/>
  <c r="F54" i="14"/>
  <c r="F53" i="14"/>
  <c r="F58" i="14"/>
  <c r="F67" i="14"/>
  <c r="F66" i="14"/>
  <c r="G38" i="15"/>
  <c r="G53" i="15"/>
  <c r="G57" i="15"/>
  <c r="G77" i="15"/>
  <c r="G76" i="15"/>
  <c r="G81" i="15"/>
  <c r="G23" i="16"/>
  <c r="G27" i="16"/>
  <c r="G56" i="16"/>
  <c r="G55" i="16"/>
  <c r="G51" i="16"/>
  <c r="G78" i="16"/>
  <c r="G75" i="16"/>
  <c r="G94" i="16"/>
  <c r="G20" i="16"/>
  <c r="G74" i="16"/>
  <c r="F79" i="14"/>
  <c r="F88" i="14"/>
  <c r="G61" i="15"/>
  <c r="G60" i="15"/>
  <c r="G86" i="15"/>
  <c r="G52" i="16"/>
  <c r="G66" i="16"/>
  <c r="G91" i="16"/>
  <c r="G90" i="16"/>
  <c r="G41" i="5"/>
  <c r="D29" i="8"/>
  <c r="F33" i="14"/>
  <c r="F52" i="14"/>
  <c r="F68" i="14"/>
  <c r="G26" i="15"/>
  <c r="G30" i="15"/>
  <c r="G36" i="15"/>
  <c r="G48" i="15"/>
  <c r="G65" i="15"/>
  <c r="G69" i="15"/>
  <c r="G79" i="15"/>
  <c r="G83" i="15"/>
  <c r="G38" i="16"/>
  <c r="G53" i="16"/>
  <c r="G71" i="16"/>
  <c r="G79" i="16"/>
  <c r="G92" i="16"/>
  <c r="G82" i="15"/>
  <c r="G70" i="16"/>
  <c r="G44" i="15"/>
  <c r="F48" i="14"/>
  <c r="F57" i="14"/>
  <c r="F61" i="14"/>
  <c r="F85" i="14"/>
  <c r="F86" i="14"/>
  <c r="G20" i="15"/>
  <c r="G23" i="15"/>
  <c r="G27" i="15"/>
  <c r="G41" i="15"/>
  <c r="G73" i="15"/>
  <c r="G87" i="15"/>
  <c r="G45" i="16"/>
  <c r="G49" i="16"/>
  <c r="G54" i="16"/>
  <c r="G67" i="16"/>
  <c r="G76" i="16"/>
  <c r="G35" i="15"/>
  <c r="G54" i="15"/>
  <c r="G68" i="15"/>
  <c r="G33" i="16"/>
  <c r="G40" i="16"/>
  <c r="G83" i="16"/>
  <c r="F76" i="14"/>
  <c r="E29" i="8"/>
  <c r="F11" i="14"/>
  <c r="F7" i="14"/>
  <c r="F4" i="14"/>
  <c r="F12" i="14"/>
  <c r="F5" i="14"/>
  <c r="F15" i="14"/>
  <c r="F18" i="14"/>
  <c r="F27" i="14"/>
  <c r="F69" i="14"/>
  <c r="G66" i="15"/>
  <c r="G80" i="15"/>
  <c r="G93" i="15"/>
  <c r="G22" i="16"/>
  <c r="G42" i="16"/>
  <c r="G50" i="16"/>
  <c r="G72" i="16"/>
  <c r="G80" i="16"/>
  <c r="G88" i="16"/>
  <c r="F25" i="14"/>
  <c r="F59" i="14"/>
  <c r="F65" i="14"/>
  <c r="F71" i="14"/>
  <c r="F89" i="14"/>
  <c r="G32" i="15"/>
  <c r="G78" i="15"/>
  <c r="G17" i="16"/>
  <c r="G15" i="16"/>
  <c r="G13" i="16"/>
  <c r="G11" i="16"/>
  <c r="G9" i="16"/>
  <c r="G7" i="16"/>
  <c r="G5" i="16"/>
  <c r="G6" i="16"/>
  <c r="G14" i="16"/>
  <c r="G4" i="16"/>
  <c r="G18" i="16"/>
  <c r="G59" i="16"/>
  <c r="G63" i="16"/>
  <c r="M40" i="19"/>
  <c r="N32" i="19" s="1"/>
  <c r="D28" i="19"/>
  <c r="D26" i="19"/>
  <c r="D35" i="19"/>
  <c r="D36" i="19"/>
  <c r="D27" i="19"/>
  <c r="D25" i="19"/>
  <c r="D33" i="19"/>
  <c r="D32" i="19"/>
  <c r="G85" i="15"/>
  <c r="G25" i="16"/>
  <c r="G60" i="16"/>
  <c r="G82" i="16"/>
  <c r="G85" i="16"/>
  <c r="F19" i="14"/>
  <c r="F60" i="14"/>
  <c r="F63" i="14"/>
  <c r="F83" i="14"/>
  <c r="G52" i="15"/>
  <c r="G64" i="16"/>
  <c r="F36" i="14"/>
  <c r="G74" i="15"/>
  <c r="G88" i="15"/>
  <c r="G8" i="16"/>
  <c r="G28" i="16"/>
  <c r="G34" i="16"/>
  <c r="G43" i="16"/>
  <c r="G91" i="15"/>
  <c r="G31" i="16"/>
  <c r="G46" i="16"/>
  <c r="G61" i="16"/>
  <c r="N27" i="19"/>
  <c r="F34" i="19"/>
  <c r="F33" i="19"/>
  <c r="G84" i="16"/>
  <c r="G87" i="16"/>
  <c r="G93" i="16"/>
  <c r="G6" i="17"/>
  <c r="G7" i="17" s="1"/>
  <c r="N25" i="19"/>
  <c r="H32" i="19"/>
  <c r="H39" i="19"/>
  <c r="J37" i="19"/>
  <c r="J35" i="19"/>
  <c r="J32" i="19"/>
  <c r="J30" i="19"/>
  <c r="J39" i="19"/>
  <c r="G8" i="17" l="1"/>
  <c r="G9" i="17" s="1"/>
  <c r="G10" i="17" s="1"/>
  <c r="G11" i="17" s="1"/>
  <c r="G12" i="17" s="1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G46" i="17" s="1"/>
  <c r="G47" i="17" s="1"/>
  <c r="G48" i="17" s="1"/>
  <c r="G49" i="17" s="1"/>
  <c r="G50" i="17" s="1"/>
  <c r="G51" i="17" s="1"/>
  <c r="G52" i="17" s="1"/>
  <c r="G53" i="17" s="1"/>
  <c r="G54" i="17" s="1"/>
  <c r="G55" i="17" s="1"/>
  <c r="G56" i="17" s="1"/>
  <c r="G57" i="17" s="1"/>
  <c r="G58" i="17" s="1"/>
  <c r="G59" i="17" s="1"/>
  <c r="G60" i="17" s="1"/>
  <c r="G61" i="17" s="1"/>
  <c r="G62" i="17" s="1"/>
  <c r="G63" i="17" s="1"/>
  <c r="G64" i="17" s="1"/>
  <c r="G65" i="17" s="1"/>
  <c r="G66" i="17" s="1"/>
  <c r="G67" i="17" s="1"/>
  <c r="G68" i="17" s="1"/>
  <c r="G69" i="17" s="1"/>
  <c r="G70" i="17" s="1"/>
  <c r="G71" i="17" s="1"/>
  <c r="G72" i="17" s="1"/>
  <c r="G73" i="17" s="1"/>
  <c r="G74" i="17" s="1"/>
  <c r="G75" i="17" s="1"/>
  <c r="G76" i="17" s="1"/>
  <c r="G77" i="17" s="1"/>
  <c r="G78" i="17" s="1"/>
  <c r="G79" i="17" s="1"/>
  <c r="G80" i="17" s="1"/>
  <c r="G81" i="17" s="1"/>
  <c r="G82" i="17" s="1"/>
  <c r="G83" i="17" s="1"/>
  <c r="G84" i="17" s="1"/>
  <c r="G85" i="17" s="1"/>
  <c r="G86" i="17" s="1"/>
  <c r="G87" i="17" s="1"/>
  <c r="G88" i="17" s="1"/>
  <c r="G89" i="17" s="1"/>
  <c r="G90" i="17" s="1"/>
  <c r="G91" i="17" s="1"/>
  <c r="G92" i="17" s="1"/>
  <c r="G93" i="17" s="1"/>
  <c r="G94" i="17" s="1"/>
  <c r="H52" i="11"/>
  <c r="H10" i="11"/>
  <c r="H70" i="12"/>
  <c r="H68" i="11"/>
  <c r="H80" i="12"/>
  <c r="H24" i="12"/>
  <c r="H51" i="12"/>
  <c r="H67" i="12"/>
  <c r="H32" i="12"/>
  <c r="H64" i="11"/>
  <c r="N38" i="19"/>
  <c r="H28" i="12"/>
  <c r="H69" i="11"/>
  <c r="H61" i="11"/>
  <c r="H94" i="12"/>
  <c r="H92" i="12"/>
  <c r="H74" i="12"/>
  <c r="H40" i="12"/>
  <c r="H21" i="12"/>
  <c r="H37" i="12"/>
  <c r="H53" i="12"/>
  <c r="H69" i="12"/>
  <c r="H85" i="12"/>
  <c r="H62" i="11"/>
  <c r="H80" i="11"/>
  <c r="H20" i="12"/>
  <c r="H30" i="11"/>
  <c r="H77" i="11"/>
  <c r="H17" i="11"/>
  <c r="H33" i="11"/>
  <c r="H49" i="11"/>
  <c r="H84" i="11"/>
  <c r="H16" i="11"/>
  <c r="H86" i="12"/>
  <c r="H14" i="12"/>
  <c r="H82" i="12"/>
  <c r="H56" i="12"/>
  <c r="H23" i="12"/>
  <c r="H39" i="12"/>
  <c r="H55" i="12"/>
  <c r="H71" i="12"/>
  <c r="H87" i="12"/>
  <c r="H71" i="11"/>
  <c r="N33" i="19"/>
  <c r="N34" i="19"/>
  <c r="N31" i="19"/>
  <c r="N30" i="19"/>
  <c r="H62" i="12"/>
  <c r="H50" i="12"/>
  <c r="H38" i="12"/>
  <c r="H88" i="12"/>
  <c r="H27" i="12"/>
  <c r="H43" i="12"/>
  <c r="H59" i="12"/>
  <c r="H75" i="12"/>
  <c r="H91" i="12"/>
  <c r="H54" i="12"/>
  <c r="H17" i="12"/>
  <c r="H68" i="12"/>
  <c r="H51" i="11"/>
  <c r="H44" i="12"/>
  <c r="H46" i="12"/>
  <c r="H30" i="12"/>
  <c r="H25" i="12"/>
  <c r="H57" i="12"/>
  <c r="H89" i="12"/>
  <c r="N39" i="19"/>
  <c r="H88" i="11"/>
  <c r="H21" i="11"/>
  <c r="E199" i="8"/>
  <c r="N35" i="19"/>
  <c r="H36" i="12"/>
  <c r="N36" i="19"/>
  <c r="N28" i="19"/>
  <c r="H20" i="11"/>
  <c r="H28" i="11"/>
  <c r="H73" i="11"/>
  <c r="H7" i="11"/>
  <c r="H23" i="11"/>
  <c r="H39" i="11"/>
  <c r="H55" i="11"/>
  <c r="H42" i="11"/>
  <c r="H66" i="12"/>
  <c r="H34" i="12"/>
  <c r="H76" i="12"/>
  <c r="H64" i="12"/>
  <c r="H12" i="12"/>
  <c r="H10" i="12"/>
  <c r="H5" i="12"/>
  <c r="H7" i="12"/>
  <c r="H4" i="12"/>
  <c r="H8" i="12"/>
  <c r="H11" i="12"/>
  <c r="H9" i="12"/>
  <c r="H6" i="12"/>
  <c r="H13" i="12"/>
  <c r="H29" i="12"/>
  <c r="H45" i="12"/>
  <c r="H61" i="12"/>
  <c r="H77" i="12"/>
  <c r="H93" i="12"/>
  <c r="H65" i="11"/>
  <c r="H87" i="11"/>
  <c r="H22" i="12"/>
  <c r="H19" i="12"/>
  <c r="N29" i="19"/>
  <c r="H6" i="11"/>
  <c r="H4" i="11"/>
  <c r="H5" i="11"/>
  <c r="H60" i="12"/>
  <c r="H42" i="12"/>
  <c r="H72" i="12"/>
  <c r="H41" i="12"/>
  <c r="H73" i="12"/>
  <c r="H34" i="11"/>
  <c r="N26" i="19"/>
  <c r="N37" i="19"/>
  <c r="F90" i="14"/>
  <c r="C93" i="14" s="1"/>
  <c r="C94" i="14" s="1"/>
  <c r="H14" i="11"/>
  <c r="H12" i="11"/>
  <c r="H93" i="11"/>
  <c r="H53" i="11"/>
  <c r="H58" i="11"/>
  <c r="G95" i="15"/>
  <c r="C98" i="15" s="1"/>
  <c r="C99" i="15" s="1"/>
  <c r="H58" i="12"/>
  <c r="G95" i="16"/>
  <c r="C98" i="16" s="1"/>
  <c r="C99" i="16" s="1"/>
  <c r="H46" i="11"/>
  <c r="H44" i="11"/>
  <c r="H36" i="11"/>
  <c r="H9" i="11"/>
  <c r="H25" i="11"/>
  <c r="H41" i="11"/>
  <c r="H57" i="11"/>
  <c r="H26" i="11"/>
  <c r="H16" i="12"/>
  <c r="H18" i="12"/>
  <c r="H84" i="12"/>
  <c r="H90" i="12"/>
  <c r="H15" i="12"/>
  <c r="H31" i="12"/>
  <c r="H47" i="12"/>
  <c r="H63" i="12"/>
  <c r="H79" i="12"/>
  <c r="H79" i="11"/>
  <c r="H32" i="11"/>
  <c r="H50" i="11"/>
  <c r="H67" i="11"/>
  <c r="H83" i="11"/>
  <c r="H95" i="11" l="1"/>
  <c r="C98" i="11" s="1"/>
  <c r="C99" i="11" s="1"/>
  <c r="H95" i="12"/>
  <c r="C98" i="12" s="1"/>
  <c r="C99" i="12" s="1"/>
  <c r="G95" i="17"/>
  <c r="C98" i="17" s="1"/>
  <c r="C99" i="17" s="1"/>
</calcChain>
</file>

<file path=xl/sharedStrings.xml><?xml version="1.0" encoding="utf-8"?>
<sst xmlns="http://schemas.openxmlformats.org/spreadsheetml/2006/main" count="8407" uniqueCount="1512">
  <si>
    <r>
      <rPr>
        <b/>
        <u/>
        <sz val="12"/>
        <color rgb="FF000000"/>
        <rFont val="Arial, sans-serif"/>
      </rPr>
      <t>Table S1.</t>
    </r>
    <r>
      <rPr>
        <sz val="12"/>
        <color rgb="FF000000"/>
        <rFont val="Arial, sans-serif"/>
      </rPr>
      <t xml:space="preserve"> Summary of the sequencing data used in this study.</t>
    </r>
  </si>
  <si>
    <r>
      <rPr>
        <b/>
        <u/>
        <sz val="12"/>
        <color rgb="FF000000"/>
        <rFont val="Arial, sans-serif"/>
      </rPr>
      <t>Table S2.</t>
    </r>
    <r>
      <rPr>
        <sz val="12"/>
        <color rgb="FF000000"/>
        <rFont val="Arial, sans-serif"/>
      </rPr>
      <t xml:space="preserve"> Demographics among WGS datasets.</t>
    </r>
  </si>
  <si>
    <r>
      <rPr>
        <b/>
        <u/>
        <sz val="12"/>
        <color rgb="FF000000"/>
        <rFont val="Arial, sans-serif"/>
      </rPr>
      <t>Table S3.</t>
    </r>
    <r>
      <rPr>
        <sz val="12"/>
        <color rgb="FF000000"/>
        <rFont val="Arial, sans-serif"/>
      </rPr>
      <t xml:space="preserve"> PCR and EH sizes for comparison assessment. EH sizes were corrected after visual inspection. minPCR_a1_type/minEHv322_a1_type, and maxPCR_a2_type/maxEHv322_a2_type can have the following values: Normal, Premutation, Full-mutation or NA.</t>
    </r>
  </si>
  <si>
    <r>
      <rPr>
        <b/>
        <u/>
        <sz val="12"/>
        <color rgb="FF000000"/>
        <rFont val="Arial, sans-serif"/>
      </rPr>
      <t>Table S4.</t>
    </r>
    <r>
      <rPr>
        <sz val="12"/>
        <color rgb="FF000000"/>
        <rFont val="Arial, sans-serif"/>
      </rPr>
      <t xml:space="preserve"> Total number of alleles from </t>
    </r>
    <r>
      <rPr>
        <b/>
        <sz val="12"/>
        <color rgb="FF000000"/>
        <rFont val="Arial, sans-serif"/>
      </rPr>
      <t>Table S3</t>
    </r>
    <r>
      <rPr>
        <sz val="12"/>
        <color rgb="FF000000"/>
        <rFont val="Arial, sans-serif"/>
      </rPr>
      <t xml:space="preserve"> with an expansion beyond premutation/reduced penetrance and full mutation after visual inspection. Measured by PCR and ExpansionHunter v3.2.2.</t>
    </r>
  </si>
  <si>
    <r>
      <rPr>
        <b/>
        <u/>
        <sz val="12"/>
        <color rgb="FF000000"/>
        <rFont val="Arial, sans-serif"/>
      </rPr>
      <t>Table S5.</t>
    </r>
    <r>
      <rPr>
        <sz val="12"/>
        <color rgb="FF000000"/>
        <rFont val="Arial, sans-serif"/>
      </rPr>
      <t xml:space="preserve"> Count of genomes carrying alleles in the premutation/reduced penetrance and full mutation range, before and after quality control, in the 100K GP and TOPMed cohorts. Count by gene and overall.</t>
    </r>
  </si>
  <si>
    <r>
      <rPr>
        <b/>
        <u/>
        <sz val="12"/>
        <color rgb="FF000000"/>
        <rFont val="Arial, sans-serif"/>
      </rPr>
      <t>Table S6.</t>
    </r>
    <r>
      <rPr>
        <sz val="12"/>
        <color rgb="FF000000"/>
        <rFont val="Arial, sans-serif"/>
      </rPr>
      <t xml:space="preserve"> Frequency of </t>
    </r>
    <r>
      <rPr>
        <i/>
        <sz val="12"/>
        <color rgb="FF000000"/>
        <rFont val="Arial, sans-serif"/>
      </rPr>
      <t>DMPK</t>
    </r>
    <r>
      <rPr>
        <sz val="12"/>
        <color rgb="FF000000"/>
        <rFont val="Arial, sans-serif"/>
      </rPr>
      <t xml:space="preserve"> expansions in patients from both TOPMed and 100K GP with and without cardiovascular disease.</t>
    </r>
  </si>
  <si>
    <r>
      <rPr>
        <b/>
        <u/>
        <sz val="12"/>
        <color rgb="FF1F1F1F"/>
        <rFont val="Arial, sans-serif"/>
      </rPr>
      <t>Table S7.</t>
    </r>
    <r>
      <rPr>
        <sz val="12"/>
        <color rgb="FF1F1F1F"/>
        <rFont val="Arial, sans-serif"/>
      </rPr>
      <t xml:space="preserve"> Count of premutation/reduced penetrance and full mutation allele carriers (after visual inspection) for X-linked and autosomal dominant loci, in the 100K GP and TOPMed cohorts split by ancestry.</t>
    </r>
  </si>
  <si>
    <r>
      <rPr>
        <b/>
        <u/>
        <sz val="12"/>
        <color rgb="FF000000"/>
        <rFont val="Arial, sans-serif"/>
      </rPr>
      <t>Table S8.</t>
    </r>
    <r>
      <rPr>
        <sz val="12"/>
        <color rgb="FF000000"/>
        <rFont val="Arial, sans-serif"/>
      </rPr>
      <t xml:space="preserve"> Full mutation carrier frequency for recessive REDs (</t>
    </r>
    <r>
      <rPr>
        <i/>
        <sz val="12"/>
        <color rgb="FF000000"/>
        <rFont val="Arial, sans-serif"/>
      </rPr>
      <t>FXN</t>
    </r>
    <r>
      <rPr>
        <sz val="12"/>
        <color rgb="FF000000"/>
        <rFont val="Arial, sans-serif"/>
      </rPr>
      <t xml:space="preserve"> and </t>
    </r>
    <r>
      <rPr>
        <i/>
        <sz val="12"/>
        <color rgb="FF000000"/>
        <rFont val="Arial, sans-serif"/>
      </rPr>
      <t>RFC1</t>
    </r>
    <r>
      <rPr>
        <sz val="12"/>
        <color rgb="FF000000"/>
        <rFont val="Arial, sans-serif"/>
      </rPr>
      <t xml:space="preserve"> AAGGG), per ancestry and total.</t>
    </r>
  </si>
  <si>
    <r>
      <rPr>
        <b/>
        <u/>
        <sz val="12"/>
        <color rgb="FF000000"/>
        <rFont val="Arial, sans-serif"/>
      </rPr>
      <t>Table S9.</t>
    </r>
    <r>
      <rPr>
        <sz val="12"/>
        <color rgb="FF000000"/>
        <rFont val="Arial, sans-serif"/>
      </rPr>
      <t xml:space="preserve"> Summary of de-identified non-neurological disease participants in the 100K GP and TOPMed cohorts carrying a repeat allele larger than the full mutation range for autosomal dominant and X-linked loci (</t>
    </r>
    <r>
      <rPr>
        <b/>
        <sz val="12"/>
        <color rgb="FF000000"/>
        <rFont val="Arial, sans-serif"/>
      </rPr>
      <t>Table S7</t>
    </r>
    <r>
      <rPr>
        <sz val="12"/>
        <color rgb="FF000000"/>
        <rFont val="Arial, sans-serif"/>
      </rPr>
      <t xml:space="preserve">), and biallelic expansions in </t>
    </r>
    <r>
      <rPr>
        <b/>
        <sz val="12"/>
        <color rgb="FF000000"/>
        <rFont val="Arial, sans-serif"/>
      </rPr>
      <t>Table S8</t>
    </r>
    <r>
      <rPr>
        <sz val="12"/>
        <color rgb="FF000000"/>
        <rFont val="Arial, sans-serif"/>
      </rPr>
      <t>.</t>
    </r>
  </si>
  <si>
    <r>
      <rPr>
        <b/>
        <u/>
        <sz val="12"/>
        <color rgb="FF000000"/>
        <rFont val="Arial, sans-serif"/>
      </rPr>
      <t>Table S10.</t>
    </r>
    <r>
      <rPr>
        <sz val="12"/>
        <color rgb="FF000000"/>
        <rFont val="Arial, sans-serif"/>
      </rPr>
      <t xml:space="preserve"> Disease prevalence modelling of C9orf72-ALS</t>
    </r>
  </si>
  <si>
    <r>
      <rPr>
        <b/>
        <u/>
        <sz val="12"/>
        <color rgb="FF000000"/>
        <rFont val="Arial, sans-serif"/>
      </rPr>
      <t>Table S11.</t>
    </r>
    <r>
      <rPr>
        <sz val="12"/>
        <color rgb="FF000000"/>
        <rFont val="Arial, sans-serif"/>
      </rPr>
      <t xml:space="preserve"> Disease prevalence modelling of C9orf72-FTD</t>
    </r>
  </si>
  <si>
    <r>
      <rPr>
        <b/>
        <u/>
        <sz val="12"/>
        <color rgb="FF1F1F1F"/>
        <rFont val="Arial, sans-serif"/>
      </rPr>
      <t>Table S12.</t>
    </r>
    <r>
      <rPr>
        <sz val="12"/>
        <color rgb="FF1F1F1F"/>
        <rFont val="Arial, sans-serif"/>
      </rPr>
      <t xml:space="preserve"> Disease prevalence modelling of DM1</t>
    </r>
  </si>
  <si>
    <r>
      <rPr>
        <b/>
        <u/>
        <sz val="12"/>
        <color rgb="FF000000"/>
        <rFont val="Arial, sans-serif"/>
      </rPr>
      <t>Table S13.</t>
    </r>
    <r>
      <rPr>
        <sz val="12"/>
        <color rgb="FF000000"/>
        <rFont val="Arial, sans-serif"/>
      </rPr>
      <t xml:space="preserve"> Disease prevalence modelling of HD in 40 CAG repeat carriers</t>
    </r>
  </si>
  <si>
    <r>
      <rPr>
        <b/>
        <u/>
        <sz val="12"/>
        <color rgb="FF000000"/>
        <rFont val="Arial, sans-serif"/>
      </rPr>
      <t>Table S14.</t>
    </r>
    <r>
      <rPr>
        <sz val="12"/>
        <color rgb="FF000000"/>
        <rFont val="Arial, sans-serif"/>
      </rPr>
      <t xml:space="preserve"> Disease prevalence modelling of SCA2</t>
    </r>
  </si>
  <si>
    <r>
      <rPr>
        <b/>
        <u/>
        <sz val="12"/>
        <color rgb="FF000000"/>
        <rFont val="Arial, sans-serif"/>
      </rPr>
      <t>Table S15.</t>
    </r>
    <r>
      <rPr>
        <sz val="12"/>
        <color rgb="FF000000"/>
        <rFont val="Arial, sans-serif"/>
      </rPr>
      <t xml:space="preserve"> Disease prevalence modelling of SCA1</t>
    </r>
  </si>
  <si>
    <r>
      <rPr>
        <b/>
        <u/>
        <sz val="12"/>
        <color rgb="FF000000"/>
        <rFont val="Arial, sans-serif"/>
      </rPr>
      <t>Table S16.</t>
    </r>
    <r>
      <rPr>
        <sz val="12"/>
        <color rgb="FF000000"/>
        <rFont val="Arial, sans-serif"/>
      </rPr>
      <t xml:space="preserve"> Disease prevalence modelling of SCA6</t>
    </r>
  </si>
  <si>
    <r>
      <rPr>
        <b/>
        <u/>
        <sz val="12"/>
        <color rgb="FF000000"/>
        <rFont val="Arial, sans-serif"/>
      </rPr>
      <t xml:space="preserve">Table S17. </t>
    </r>
    <r>
      <rPr>
        <sz val="12"/>
        <color rgb="FF000000"/>
        <rFont val="Arial, sans-serif"/>
      </rPr>
      <t xml:space="preserve">Count of genomes with alleles larger than premutation (after visual inspection) in the 100K GP and TOPMed, per ancestry. These data were used to generate </t>
    </r>
    <r>
      <rPr>
        <b/>
        <sz val="12"/>
        <color rgb="FF000000"/>
        <rFont val="Arial, sans-serif"/>
      </rPr>
      <t>Fig. 4A</t>
    </r>
    <r>
      <rPr>
        <sz val="12"/>
        <color rgb="FF000000"/>
        <rFont val="Arial, sans-serif"/>
      </rPr>
      <t>.</t>
    </r>
  </si>
  <si>
    <r>
      <rPr>
        <b/>
        <sz val="12"/>
        <color rgb="FF1F1F1F"/>
        <rFont val="Arial, sans-serif"/>
      </rPr>
      <t xml:space="preserve">Table S18. </t>
    </r>
    <r>
      <rPr>
        <sz val="12"/>
        <color rgb="FF1F1F1F"/>
        <rFont val="Arial, sans-serif"/>
      </rPr>
      <t xml:space="preserve">Total number (percentage) of genomes with alleles beyond the premutation threshold across all ancestries and loci in the 100K GP-TOPMed and the 1KGP3 datasets. Note that </t>
    </r>
    <r>
      <rPr>
        <i/>
        <sz val="12"/>
        <color rgb="FF1F1F1F"/>
        <rFont val="Arial, sans-serif"/>
      </rPr>
      <t>RFC1</t>
    </r>
    <r>
      <rPr>
        <sz val="12"/>
        <color rgb="FF1F1F1F"/>
        <rFont val="Arial, sans-serif"/>
      </rPr>
      <t xml:space="preserve"> has only been analysed across the 100K GP due to the availability of the code developed by JV.</t>
    </r>
  </si>
  <si>
    <r>
      <rPr>
        <b/>
        <u/>
        <sz val="12"/>
        <color rgb="FF000000"/>
        <rFont val="Arial, sans-serif"/>
      </rPr>
      <t>Table S19.</t>
    </r>
    <r>
      <rPr>
        <sz val="12"/>
        <color rgb="FF000000"/>
        <rFont val="Arial, sans-serif"/>
      </rPr>
      <t xml:space="preserve"> Repeat-size mean;median (Q1-Q3, 99.9th percentile) among all ancestries across the 16 repeats in the 100K GP-TOPMed and in the 1K GP3 dataset.</t>
    </r>
  </si>
  <si>
    <r>
      <rPr>
        <b/>
        <u/>
        <sz val="12"/>
        <color rgb="FF000000"/>
        <rFont val="Arial, sans-serif"/>
      </rPr>
      <t>Table S20.</t>
    </r>
    <r>
      <rPr>
        <sz val="12"/>
        <color rgb="FF000000"/>
        <rFont val="Arial, sans-serif"/>
      </rPr>
      <t xml:space="preserve"> Frequency of intermediate and pathogenic alleles of REDs used for the correlation analysis (</t>
    </r>
    <r>
      <rPr>
        <b/>
        <sz val="12"/>
        <color rgb="FF000000"/>
        <rFont val="Arial, sans-serif"/>
      </rPr>
      <t>Fig. 5B</t>
    </r>
    <r>
      <rPr>
        <sz val="12"/>
        <color rgb="FF000000"/>
        <rFont val="Arial, sans-serif"/>
      </rPr>
      <t>).</t>
    </r>
  </si>
  <si>
    <r>
      <rPr>
        <b/>
        <u/>
        <sz val="12"/>
        <color rgb="FF000000"/>
        <rFont val="Arial, sans-serif"/>
      </rPr>
      <t>Table S21.</t>
    </r>
    <r>
      <rPr>
        <sz val="12"/>
        <color rgb="FF000000"/>
        <rFont val="Arial, sans-serif"/>
      </rPr>
      <t xml:space="preserve"> Repeat-size mean;median (Q1-Q3) of the large REDs in the 1K GP3.</t>
    </r>
  </si>
  <si>
    <r>
      <rPr>
        <b/>
        <u/>
        <sz val="12"/>
        <color rgb="FF000000"/>
        <rFont val="Arial, sans-serif"/>
      </rPr>
      <t>Table S22.</t>
    </r>
    <r>
      <rPr>
        <sz val="12"/>
        <color rgb="FF000000"/>
        <rFont val="Arial, sans-serif"/>
      </rPr>
      <t xml:space="preserve"> Percentiles (0.98, 0.99, and 0.999) after visual inspection across genes in the 1K GP3 cohort.</t>
    </r>
  </si>
  <si>
    <r>
      <rPr>
        <b/>
        <u/>
        <sz val="12"/>
        <color rgb="FF000000"/>
        <rFont val="Arial, sans-serif"/>
      </rPr>
      <t>Table S23.</t>
    </r>
    <r>
      <rPr>
        <sz val="12"/>
        <color rgb="FF000000"/>
        <rFont val="Arial, sans-serif"/>
      </rPr>
      <t xml:space="preserve"> Total number of samples used from TOPMed cohorts, after filtering.</t>
    </r>
  </si>
  <si>
    <r>
      <rPr>
        <b/>
        <u/>
        <sz val="12"/>
        <color rgb="FF000000"/>
        <rFont val="Arial, sans-serif"/>
      </rPr>
      <t>Table S24.</t>
    </r>
    <r>
      <rPr>
        <sz val="12"/>
        <color rgb="FF000000"/>
        <rFont val="Arial, sans-serif"/>
      </rPr>
      <t xml:space="preserve"> Curated coordinates for json files used for genotyping with ExpansionHunter. Genomic coordinates are defined for the region where the repeat motif is located in each gene.</t>
    </r>
  </si>
  <si>
    <r>
      <rPr>
        <b/>
        <sz val="10"/>
        <color rgb="FF000000"/>
        <rFont val="Arial"/>
      </rPr>
      <t>Table S1</t>
    </r>
    <r>
      <rPr>
        <sz val="10"/>
        <color rgb="FF000000"/>
        <rFont val="Arial"/>
      </rPr>
      <t xml:space="preserve">. Summary of the sequencing data used in this study.
</t>
    </r>
  </si>
  <si>
    <t>Cohort</t>
  </si>
  <si>
    <t>Chemistry</t>
  </si>
  <si>
    <t>Instrument model</t>
  </si>
  <si>
    <t>Read length</t>
  </si>
  <si>
    <t>Genome build</t>
  </si>
  <si>
    <t>EH version</t>
  </si>
  <si>
    <t>Total samples</t>
  </si>
  <si>
    <t>100K GP</t>
  </si>
  <si>
    <t>Truseq PCR-free</t>
  </si>
  <si>
    <t>HiSeq X</t>
  </si>
  <si>
    <t>2x150bp</t>
  </si>
  <si>
    <t>EHv3.2.2</t>
  </si>
  <si>
    <t>TOPMed</t>
  </si>
  <si>
    <t>PCR-Free</t>
  </si>
  <si>
    <t>HiSeq X Ten</t>
  </si>
  <si>
    <t>1K GP3</t>
  </si>
  <si>
    <t>Illumina NovaSeq 6000</t>
  </si>
  <si>
    <r>
      <rPr>
        <b/>
        <u/>
        <sz val="10"/>
        <color rgb="FF000000"/>
        <rFont val="Arial"/>
      </rPr>
      <t>Table S2.</t>
    </r>
    <r>
      <rPr>
        <sz val="10"/>
        <color rgb="FF000000"/>
        <rFont val="Arial"/>
      </rPr>
      <t xml:space="preserve"> Demographics among WGS datasets. </t>
    </r>
  </si>
  <si>
    <t>ANALYSIS</t>
  </si>
  <si>
    <t>Total number unrelated genomes (neuro excluded)</t>
  </si>
  <si>
    <t>Age</t>
  </si>
  <si>
    <t>Sex Female:male</t>
  </si>
  <si>
    <t>Super-populations</t>
  </si>
  <si>
    <t>Mean</t>
  </si>
  <si>
    <t>Median</t>
  </si>
  <si>
    <t>Q1-Q3</t>
  </si>
  <si>
    <t>AFR</t>
  </si>
  <si>
    <t>AMR</t>
  </si>
  <si>
    <t>EAS</t>
  </si>
  <si>
    <t>EUR</t>
  </si>
  <si>
    <t>SAS</t>
  </si>
  <si>
    <t xml:space="preserve">DISEASE ALLELE CARRIER FREQUENCY </t>
  </si>
  <si>
    <t>39-65</t>
  </si>
  <si>
    <t>53.5%:46.5%</t>
  </si>
  <si>
    <t>53-70</t>
  </si>
  <si>
    <t>63.5%:36.5%</t>
  </si>
  <si>
    <t>joint_100KGP_TOPMed</t>
  </si>
  <si>
    <t>49-70</t>
  </si>
  <si>
    <t>58.5%:41.5%</t>
  </si>
  <si>
    <t>REPEAT-LENGTHS DISTRIBUTION</t>
  </si>
  <si>
    <t>&gt; 18 years</t>
  </si>
  <si>
    <t>50.8%:49.2%</t>
  </si>
  <si>
    <r>
      <rPr>
        <b/>
        <u/>
        <sz val="10"/>
        <color rgb="FF000000"/>
        <rFont val="Arial"/>
      </rPr>
      <t>Table S3.</t>
    </r>
    <r>
      <rPr>
        <sz val="10"/>
        <color rgb="FF000000"/>
        <rFont val="Arial"/>
      </rPr>
      <t xml:space="preserve"> PCR and EH sizes for comparison assessment. EH sizes were corrected after visual inspection.</t>
    </r>
  </si>
  <si>
    <t>minPCR_a1_type/minEHv322_a1_type and maxPCR_a2_type/maxEHv322_a2_type can be Normal, Premutation, Full-mutation or NA</t>
  </si>
  <si>
    <t>EXP in minPCR_a1/maxPCR_a2 denotes alleles with a confirmed expansion where PCR exact size is not available</t>
  </si>
  <si>
    <t>locus</t>
  </si>
  <si>
    <t>ID</t>
  </si>
  <si>
    <t>sex</t>
  </si>
  <si>
    <t>super-population</t>
  </si>
  <si>
    <t>minPCR_a1</t>
  </si>
  <si>
    <t>maxPCR_a2</t>
  </si>
  <si>
    <t>minEHv322_a1</t>
  </si>
  <si>
    <t>maxEHv322_a2</t>
  </si>
  <si>
    <t>minPCR_a1_type</t>
  </si>
  <si>
    <t>maxPCR_a2_type</t>
  </si>
  <si>
    <t>minEHv322_a1_type</t>
  </si>
  <si>
    <t>maxEHv322_a2_type</t>
  </si>
  <si>
    <t>AR</t>
  </si>
  <si>
    <t>GE_case1</t>
  </si>
  <si>
    <t>Male</t>
  </si>
  <si>
    <t>NA</t>
  </si>
  <si>
    <t>Normal</t>
  </si>
  <si>
    <t>GE_case2</t>
  </si>
  <si>
    <t>Female</t>
  </si>
  <si>
    <t>GE_case3</t>
  </si>
  <si>
    <t>GE_case4</t>
  </si>
  <si>
    <t>GE_case5</t>
  </si>
  <si>
    <t>GE_case6</t>
  </si>
  <si>
    <t>GE_case7</t>
  </si>
  <si>
    <t>GE_case8</t>
  </si>
  <si>
    <t>GE_case9</t>
  </si>
  <si>
    <t>GE_case10</t>
  </si>
  <si>
    <t>GE_case11</t>
  </si>
  <si>
    <t>GE_case12</t>
  </si>
  <si>
    <t>GE_case13</t>
  </si>
  <si>
    <t>GE_case14</t>
  </si>
  <si>
    <t>GE_case15</t>
  </si>
  <si>
    <t>GE_case16</t>
  </si>
  <si>
    <t>GE_case17</t>
  </si>
  <si>
    <t>GE_case18</t>
  </si>
  <si>
    <t>GE_case19</t>
  </si>
  <si>
    <t>GE_case20</t>
  </si>
  <si>
    <t>GE_case21</t>
  </si>
  <si>
    <t>GE_case22</t>
  </si>
  <si>
    <t>GE_case23</t>
  </si>
  <si>
    <t>GE_case24</t>
  </si>
  <si>
    <t>GE_case25</t>
  </si>
  <si>
    <t>Full-mutation</t>
  </si>
  <si>
    <t>GE_case26</t>
  </si>
  <si>
    <t>GE_case27</t>
  </si>
  <si>
    <t>GE_case28</t>
  </si>
  <si>
    <t>GE_case29</t>
  </si>
  <si>
    <t>GE_case30</t>
  </si>
  <si>
    <t>EXP</t>
  </si>
  <si>
    <t>GE_case31</t>
  </si>
  <si>
    <t>GE_case32</t>
  </si>
  <si>
    <t>GE_case33</t>
  </si>
  <si>
    <t>GE_case34</t>
  </si>
  <si>
    <t>GE_case35</t>
  </si>
  <si>
    <t>GE_case36</t>
  </si>
  <si>
    <t>Premutation</t>
  </si>
  <si>
    <t>GE_case37</t>
  </si>
  <si>
    <t>ATN1</t>
  </si>
  <si>
    <t>GE_case38</t>
  </si>
  <si>
    <t>GE_case39</t>
  </si>
  <si>
    <t>GE_case40</t>
  </si>
  <si>
    <t>GE_case41</t>
  </si>
  <si>
    <t>GE_case42</t>
  </si>
  <si>
    <t>GE_case43</t>
  </si>
  <si>
    <t>GE_case44</t>
  </si>
  <si>
    <t>GE_case45</t>
  </si>
  <si>
    <t>GE_case46</t>
  </si>
  <si>
    <t>GE_case47</t>
  </si>
  <si>
    <t>GE_case48</t>
  </si>
  <si>
    <t>GE_case49</t>
  </si>
  <si>
    <t>GE_case50</t>
  </si>
  <si>
    <t>GE_case51</t>
  </si>
  <si>
    <t>GE_case52</t>
  </si>
  <si>
    <t>GE_case53</t>
  </si>
  <si>
    <t>GE_case54</t>
  </si>
  <si>
    <t>GE_case55</t>
  </si>
  <si>
    <t>GE_case56</t>
  </si>
  <si>
    <t>GE_case57</t>
  </si>
  <si>
    <t>GE_case58</t>
  </si>
  <si>
    <t>GE_case59</t>
  </si>
  <si>
    <t>GE_case60</t>
  </si>
  <si>
    <t>GE_case61</t>
  </si>
  <si>
    <t>GE_case62</t>
  </si>
  <si>
    <t>GE_case63</t>
  </si>
  <si>
    <t>GE_case64</t>
  </si>
  <si>
    <t>GE_case65</t>
  </si>
  <si>
    <t>GE_case66</t>
  </si>
  <si>
    <t>GE_case67</t>
  </si>
  <si>
    <t>GE_case68</t>
  </si>
  <si>
    <t>GE_case69</t>
  </si>
  <si>
    <t>GE_case70</t>
  </si>
  <si>
    <t>GE_case71</t>
  </si>
  <si>
    <t>ATXN1</t>
  </si>
  <si>
    <t>GE_case72</t>
  </si>
  <si>
    <t>GE_case73</t>
  </si>
  <si>
    <t>GE_case74</t>
  </si>
  <si>
    <t>GE_case75</t>
  </si>
  <si>
    <t>GE_case76</t>
  </si>
  <si>
    <t>GE_case77</t>
  </si>
  <si>
    <t>GE_case78</t>
  </si>
  <si>
    <t>GE_case79</t>
  </si>
  <si>
    <t>GE_case80</t>
  </si>
  <si>
    <t>GE_case81</t>
  </si>
  <si>
    <t>GE_case82</t>
  </si>
  <si>
    <t>GE_case83</t>
  </si>
  <si>
    <t>GE_case84</t>
  </si>
  <si>
    <t>GE_case85</t>
  </si>
  <si>
    <t>GE_case86</t>
  </si>
  <si>
    <t>GE_case87</t>
  </si>
  <si>
    <t>GE_case88</t>
  </si>
  <si>
    <t>GE_case89</t>
  </si>
  <si>
    <t>GE_case90</t>
  </si>
  <si>
    <t>GE_case91</t>
  </si>
  <si>
    <t>GE_case92</t>
  </si>
  <si>
    <t>GE_case93</t>
  </si>
  <si>
    <t>GE_case94</t>
  </si>
  <si>
    <t>GE_case95</t>
  </si>
  <si>
    <t>GE_case96</t>
  </si>
  <si>
    <t>GE_case97</t>
  </si>
  <si>
    <t>GE_case98</t>
  </si>
  <si>
    <t>GE_case99</t>
  </si>
  <si>
    <t>GE_case100</t>
  </si>
  <si>
    <t>GE_case101</t>
  </si>
  <si>
    <t>GE_case102</t>
  </si>
  <si>
    <t>GE_case103</t>
  </si>
  <si>
    <t>GE_case104</t>
  </si>
  <si>
    <t>GE_case105</t>
  </si>
  <si>
    <t>GE_case106</t>
  </si>
  <si>
    <t>GE_case107</t>
  </si>
  <si>
    <t>GE_case108</t>
  </si>
  <si>
    <t>GE_case109</t>
  </si>
  <si>
    <t>GE_case110</t>
  </si>
  <si>
    <t>GE_case111</t>
  </si>
  <si>
    <t>GE_case112</t>
  </si>
  <si>
    <t>GE_case113</t>
  </si>
  <si>
    <t>GE_case114</t>
  </si>
  <si>
    <t>GE_case115</t>
  </si>
  <si>
    <t>GE_case116</t>
  </si>
  <si>
    <t>GE_case117</t>
  </si>
  <si>
    <t>GE_case118</t>
  </si>
  <si>
    <t>GE_case119</t>
  </si>
  <si>
    <t>GE_case120</t>
  </si>
  <si>
    <t>GE_case121</t>
  </si>
  <si>
    <t>GE_case122</t>
  </si>
  <si>
    <t>GE_case123</t>
  </si>
  <si>
    <t>GE_case124</t>
  </si>
  <si>
    <t>GE_case125</t>
  </si>
  <si>
    <t>GE_case126</t>
  </si>
  <si>
    <t>GE_case127</t>
  </si>
  <si>
    <t>GE_case128</t>
  </si>
  <si>
    <t>GE_case129</t>
  </si>
  <si>
    <t>GE_case130</t>
  </si>
  <si>
    <t>GE_case131</t>
  </si>
  <si>
    <t>GE_case132</t>
  </si>
  <si>
    <t>GE_case133</t>
  </si>
  <si>
    <t>GE_case134</t>
  </si>
  <si>
    <t>GE_case135</t>
  </si>
  <si>
    <t>GE_case136</t>
  </si>
  <si>
    <t>GE_case137</t>
  </si>
  <si>
    <t>GE_case138</t>
  </si>
  <si>
    <t>GE_case139</t>
  </si>
  <si>
    <t>GE_case140</t>
  </si>
  <si>
    <t>GE_case141</t>
  </si>
  <si>
    <t>GE_case142</t>
  </si>
  <si>
    <t>GE_case143</t>
  </si>
  <si>
    <t>GE_case144</t>
  </si>
  <si>
    <t>GE_case145</t>
  </si>
  <si>
    <t>GE_case146</t>
  </si>
  <si>
    <t>GE_case147</t>
  </si>
  <si>
    <t>ATXN2</t>
  </si>
  <si>
    <t>GE_case148</t>
  </si>
  <si>
    <t>GE_case149</t>
  </si>
  <si>
    <t>GE_case150</t>
  </si>
  <si>
    <t>GE_case151</t>
  </si>
  <si>
    <t>GE_case152</t>
  </si>
  <si>
    <t>GE_case153</t>
  </si>
  <si>
    <t>GE_case154</t>
  </si>
  <si>
    <t>GE_case155</t>
  </si>
  <si>
    <t>GE_case156</t>
  </si>
  <si>
    <t>GE_case157</t>
  </si>
  <si>
    <t>GE_case158</t>
  </si>
  <si>
    <t>GE_case159</t>
  </si>
  <si>
    <t>GE_case160</t>
  </si>
  <si>
    <t>GE_case161</t>
  </si>
  <si>
    <t>GE_case162</t>
  </si>
  <si>
    <t>GE_case163</t>
  </si>
  <si>
    <t>GE_case164</t>
  </si>
  <si>
    <t>GE_case165</t>
  </si>
  <si>
    <t>GE_case166</t>
  </si>
  <si>
    <t>GE_case167</t>
  </si>
  <si>
    <t>GE_case168</t>
  </si>
  <si>
    <t>GE_case169</t>
  </si>
  <si>
    <t>GE_case170</t>
  </si>
  <si>
    <t>GE_case171</t>
  </si>
  <si>
    <t>GE_case172</t>
  </si>
  <si>
    <t>GE_case173</t>
  </si>
  <si>
    <t>GE_case174</t>
  </si>
  <si>
    <t>GE_case175</t>
  </si>
  <si>
    <t>GE_case176</t>
  </si>
  <si>
    <t>GE_case177</t>
  </si>
  <si>
    <t>GE_case178</t>
  </si>
  <si>
    <t>GE_case179</t>
  </si>
  <si>
    <t>GE_case180</t>
  </si>
  <si>
    <t>GE_case181</t>
  </si>
  <si>
    <t>GE_case182</t>
  </si>
  <si>
    <t>GE_case183</t>
  </si>
  <si>
    <t>GE_case184</t>
  </si>
  <si>
    <t>GE_case185</t>
  </si>
  <si>
    <t>GE_case186</t>
  </si>
  <si>
    <t>GE_case187</t>
  </si>
  <si>
    <t>GE_case188</t>
  </si>
  <si>
    <t>GE_case189</t>
  </si>
  <si>
    <t>GE_case190</t>
  </si>
  <si>
    <t>GE_case191</t>
  </si>
  <si>
    <t>GE_case192</t>
  </si>
  <si>
    <t>GE_case193</t>
  </si>
  <si>
    <t>GE_case194</t>
  </si>
  <si>
    <t>GE_case195</t>
  </si>
  <si>
    <t>GE_case196</t>
  </si>
  <si>
    <t>GE_case197</t>
  </si>
  <si>
    <t>GE_case198</t>
  </si>
  <si>
    <t>GE_case199</t>
  </si>
  <si>
    <t>GE_case200</t>
  </si>
  <si>
    <t>GE_case201</t>
  </si>
  <si>
    <t>GE_case202</t>
  </si>
  <si>
    <t>GE_case203</t>
  </si>
  <si>
    <t>GE_case204</t>
  </si>
  <si>
    <t>GE_case205</t>
  </si>
  <si>
    <t>GE_case206</t>
  </si>
  <si>
    <t>GE_case207</t>
  </si>
  <si>
    <t>GE_case208</t>
  </si>
  <si>
    <t>ATXN3</t>
  </si>
  <si>
    <t>GE_case209</t>
  </si>
  <si>
    <t>GE_case210</t>
  </si>
  <si>
    <t>GE_case211</t>
  </si>
  <si>
    <t>GE_case212</t>
  </si>
  <si>
    <t>GE_case213</t>
  </si>
  <si>
    <t>GE_case214</t>
  </si>
  <si>
    <t>GE_case215</t>
  </si>
  <si>
    <t>GE_case216</t>
  </si>
  <si>
    <t>GE_case217</t>
  </si>
  <si>
    <t>GE_case218</t>
  </si>
  <si>
    <t>GE_case219</t>
  </si>
  <si>
    <t>GE_case220</t>
  </si>
  <si>
    <t>GE_case221</t>
  </si>
  <si>
    <t>GE_case222</t>
  </si>
  <si>
    <t>GE_case223</t>
  </si>
  <si>
    <t>GE_case224</t>
  </si>
  <si>
    <t>GE_case225</t>
  </si>
  <si>
    <t>GE_case226</t>
  </si>
  <si>
    <t>GE_case227</t>
  </si>
  <si>
    <t>GE_case228</t>
  </si>
  <si>
    <t>GE_case229</t>
  </si>
  <si>
    <t>GE_case230</t>
  </si>
  <si>
    <t>GE_case231</t>
  </si>
  <si>
    <t>GE_case232</t>
  </si>
  <si>
    <t>GE_case233</t>
  </si>
  <si>
    <t>GE_case234</t>
  </si>
  <si>
    <t>GE_case235</t>
  </si>
  <si>
    <t>GE_case236</t>
  </si>
  <si>
    <t>GE_case237</t>
  </si>
  <si>
    <t>GE_case238</t>
  </si>
  <si>
    <t>GE_case239</t>
  </si>
  <si>
    <t>GE_case240</t>
  </si>
  <si>
    <t>GE_case241</t>
  </si>
  <si>
    <t>GE_case242</t>
  </si>
  <si>
    <t>GE_case243</t>
  </si>
  <si>
    <t>GE_case244</t>
  </si>
  <si>
    <t>GE_case245</t>
  </si>
  <si>
    <t>GE_case246</t>
  </si>
  <si>
    <t>GE_case247</t>
  </si>
  <si>
    <t>GE_case248</t>
  </si>
  <si>
    <t>GE_case249</t>
  </si>
  <si>
    <t>GE_case250</t>
  </si>
  <si>
    <t>GE_case251</t>
  </si>
  <si>
    <t>GE_case252</t>
  </si>
  <si>
    <t>GE_case253</t>
  </si>
  <si>
    <t>GE_case254</t>
  </si>
  <si>
    <t>GE_case255</t>
  </si>
  <si>
    <t>GE_case256</t>
  </si>
  <si>
    <t>ATXN7</t>
  </si>
  <si>
    <t>GE_case257</t>
  </si>
  <si>
    <t>GE_case258</t>
  </si>
  <si>
    <t>GE_case259</t>
  </si>
  <si>
    <t>GE_case260</t>
  </si>
  <si>
    <t>GE_case261</t>
  </si>
  <si>
    <t>GE_case262</t>
  </si>
  <si>
    <t>GE_case263</t>
  </si>
  <si>
    <t>GE_case264</t>
  </si>
  <si>
    <t>GE_case265</t>
  </si>
  <si>
    <t>GE_case266</t>
  </si>
  <si>
    <t>GE_case267</t>
  </si>
  <si>
    <t>GE_case268</t>
  </si>
  <si>
    <t>GE_case269</t>
  </si>
  <si>
    <t>GE_case270</t>
  </si>
  <si>
    <t>GE_case271</t>
  </si>
  <si>
    <t>GE_case272</t>
  </si>
  <si>
    <t>GE_case273</t>
  </si>
  <si>
    <t>GE_case274</t>
  </si>
  <si>
    <t>GE_case275</t>
  </si>
  <si>
    <t>GE_case276</t>
  </si>
  <si>
    <t>GE_case277</t>
  </si>
  <si>
    <t>GE_case278</t>
  </si>
  <si>
    <t>GE_case279</t>
  </si>
  <si>
    <t>GE_case280</t>
  </si>
  <si>
    <t>GE_case281</t>
  </si>
  <si>
    <t>GE_case282</t>
  </si>
  <si>
    <t>GE_case283</t>
  </si>
  <si>
    <t>GE_case284</t>
  </si>
  <si>
    <t>GE_case285</t>
  </si>
  <si>
    <t>GE_case286</t>
  </si>
  <si>
    <t>GE_case287</t>
  </si>
  <si>
    <t>GE_case288</t>
  </si>
  <si>
    <t>GE_case289</t>
  </si>
  <si>
    <t>GE_case290</t>
  </si>
  <si>
    <t>GE_case291</t>
  </si>
  <si>
    <t>GE_case292</t>
  </si>
  <si>
    <t>GE_case293</t>
  </si>
  <si>
    <t>GE_case294</t>
  </si>
  <si>
    <t>GE_case295</t>
  </si>
  <si>
    <t>GE_case296</t>
  </si>
  <si>
    <t>GE_case297</t>
  </si>
  <si>
    <t>GE_case298</t>
  </si>
  <si>
    <t>GE_case299</t>
  </si>
  <si>
    <t>GE_case300</t>
  </si>
  <si>
    <t>GE_case301</t>
  </si>
  <si>
    <t>GE_case302</t>
  </si>
  <si>
    <t>GE_case303</t>
  </si>
  <si>
    <t>GE_case304</t>
  </si>
  <si>
    <t>GE_case305</t>
  </si>
  <si>
    <t>GE_case306</t>
  </si>
  <si>
    <t>C9orf72</t>
  </si>
  <si>
    <t>GE_case307</t>
  </si>
  <si>
    <t>GE_case308</t>
  </si>
  <si>
    <t>GE_case309</t>
  </si>
  <si>
    <t>GE_case310</t>
  </si>
  <si>
    <t>GE_case311</t>
  </si>
  <si>
    <t>GE_case312</t>
  </si>
  <si>
    <t>GE_case313</t>
  </si>
  <si>
    <t>GE_case314</t>
  </si>
  <si>
    <t>GE_case315</t>
  </si>
  <si>
    <t>GE_case316</t>
  </si>
  <si>
    <t>GE_case317</t>
  </si>
  <si>
    <t>GE_case318</t>
  </si>
  <si>
    <t>GE_case319</t>
  </si>
  <si>
    <t>GE_case320</t>
  </si>
  <si>
    <t>GE_case321</t>
  </si>
  <si>
    <t>GE_case322</t>
  </si>
  <si>
    <t>GE_case323</t>
  </si>
  <si>
    <t>GE_case324</t>
  </si>
  <si>
    <t>GE_case325</t>
  </si>
  <si>
    <t>GE_case326</t>
  </si>
  <si>
    <t>GE_case327</t>
  </si>
  <si>
    <t>GE_case328</t>
  </si>
  <si>
    <t>GE_case329</t>
  </si>
  <si>
    <t>GE_case330</t>
  </si>
  <si>
    <t>GE_case331</t>
  </si>
  <si>
    <t>GE_case332</t>
  </si>
  <si>
    <t>GE_case333</t>
  </si>
  <si>
    <t>GE_case334</t>
  </si>
  <si>
    <t>GE_case335</t>
  </si>
  <si>
    <t>GE_case336</t>
  </si>
  <si>
    <t>GE_case337</t>
  </si>
  <si>
    <t>GE_case338</t>
  </si>
  <si>
    <t>GE_case339</t>
  </si>
  <si>
    <t>GE_case340</t>
  </si>
  <si>
    <t>GE_case341</t>
  </si>
  <si>
    <t>GE_case342</t>
  </si>
  <si>
    <t>GE_case343</t>
  </si>
  <si>
    <t>GE_case344</t>
  </si>
  <si>
    <t>GE_case345</t>
  </si>
  <si>
    <t>GE_case346</t>
  </si>
  <si>
    <t>GE_case347</t>
  </si>
  <si>
    <t>GE_case348</t>
  </si>
  <si>
    <t>GE_case349</t>
  </si>
  <si>
    <t>GE_case350</t>
  </si>
  <si>
    <t>GE_case351</t>
  </si>
  <si>
    <t>GE_case352</t>
  </si>
  <si>
    <t>GE_case353</t>
  </si>
  <si>
    <t>GE_case354</t>
  </si>
  <si>
    <t>GE_case355</t>
  </si>
  <si>
    <t>GE_case356</t>
  </si>
  <si>
    <t>GE_case357</t>
  </si>
  <si>
    <t>GE_case358</t>
  </si>
  <si>
    <t>GE_case359</t>
  </si>
  <si>
    <t>GE_case360</t>
  </si>
  <si>
    <t>GE_case361</t>
  </si>
  <si>
    <t>GE_case362</t>
  </si>
  <si>
    <t>GE_case363</t>
  </si>
  <si>
    <t>CACNA1A</t>
  </si>
  <si>
    <t>GE_case364</t>
  </si>
  <si>
    <t>GE_case365</t>
  </si>
  <si>
    <t>GE_case366</t>
  </si>
  <si>
    <t>GE_case367</t>
  </si>
  <si>
    <t>GE_case368</t>
  </si>
  <si>
    <t>GE_case369</t>
  </si>
  <si>
    <t>GE_case370</t>
  </si>
  <si>
    <t>GE_case371</t>
  </si>
  <si>
    <t>GE_case372</t>
  </si>
  <si>
    <t>GE_case373</t>
  </si>
  <si>
    <t>GE_case374</t>
  </si>
  <si>
    <t>GE_case375</t>
  </si>
  <si>
    <t>GE_case376</t>
  </si>
  <si>
    <t>GE_case377</t>
  </si>
  <si>
    <t>GE_case378</t>
  </si>
  <si>
    <t>GE_case379</t>
  </si>
  <si>
    <t>GE_case380</t>
  </si>
  <si>
    <t>GE_case381</t>
  </si>
  <si>
    <t>GE_case382</t>
  </si>
  <si>
    <t>GE_case383</t>
  </si>
  <si>
    <t>GE_case384</t>
  </si>
  <si>
    <t>GE_case385</t>
  </si>
  <si>
    <t>GE_case386</t>
  </si>
  <si>
    <t>GE_case387</t>
  </si>
  <si>
    <t>GE_case388</t>
  </si>
  <si>
    <t>GE_case389</t>
  </si>
  <si>
    <t>GE_case390</t>
  </si>
  <si>
    <t>GE_case391</t>
  </si>
  <si>
    <t>GE_case392</t>
  </si>
  <si>
    <t>GE_case393</t>
  </si>
  <si>
    <t>GE_case394</t>
  </si>
  <si>
    <t>GE_case395</t>
  </si>
  <si>
    <t>GE_case396</t>
  </si>
  <si>
    <t>GE_case397</t>
  </si>
  <si>
    <t>GE_case398</t>
  </si>
  <si>
    <t>GE_case399</t>
  </si>
  <si>
    <t>GE_case400</t>
  </si>
  <si>
    <t>GE_case401</t>
  </si>
  <si>
    <t>GE_case402</t>
  </si>
  <si>
    <t>GE_case403</t>
  </si>
  <si>
    <t>GE_case404</t>
  </si>
  <si>
    <t>GE_case405</t>
  </si>
  <si>
    <t>GE_case406</t>
  </si>
  <si>
    <t>GE_case407</t>
  </si>
  <si>
    <t>GE_case408</t>
  </si>
  <si>
    <t>GE_case409</t>
  </si>
  <si>
    <t>GE_case410</t>
  </si>
  <si>
    <t>GE_case411</t>
  </si>
  <si>
    <t>GE_case412</t>
  </si>
  <si>
    <t>GE_case413</t>
  </si>
  <si>
    <t>DMPK</t>
  </si>
  <si>
    <t>GE_case414</t>
  </si>
  <si>
    <t>GE_case415</t>
  </si>
  <si>
    <t>GE_case416</t>
  </si>
  <si>
    <t>GE_case417</t>
  </si>
  <si>
    <t>GE_case418</t>
  </si>
  <si>
    <t>GE_case419</t>
  </si>
  <si>
    <t>GE_case420</t>
  </si>
  <si>
    <t>GE_case421</t>
  </si>
  <si>
    <t>FMR1</t>
  </si>
  <si>
    <t>GE_case422</t>
  </si>
  <si>
    <t>GE_case423</t>
  </si>
  <si>
    <t>GE_case424</t>
  </si>
  <si>
    <t>GE_case425</t>
  </si>
  <si>
    <t>GE_case426</t>
  </si>
  <si>
    <t>GE_case427</t>
  </si>
  <si>
    <t>GE_case428</t>
  </si>
  <si>
    <t>GE_case429</t>
  </si>
  <si>
    <t>GE_case430</t>
  </si>
  <si>
    <t>GE_case431</t>
  </si>
  <si>
    <t>GE_case432</t>
  </si>
  <si>
    <t>&gt;200</t>
  </si>
  <si>
    <t>GE_case433</t>
  </si>
  <si>
    <t>GE_case434</t>
  </si>
  <si>
    <t>GE_case435</t>
  </si>
  <si>
    <t>GE_case436</t>
  </si>
  <si>
    <t>GE_case437</t>
  </si>
  <si>
    <t>GE_case438</t>
  </si>
  <si>
    <t>GE_case439</t>
  </si>
  <si>
    <t>GE_case440</t>
  </si>
  <si>
    <t>GE_case441</t>
  </si>
  <si>
    <t>GE_case442</t>
  </si>
  <si>
    <t>GE_case443</t>
  </si>
  <si>
    <t>GE_case444</t>
  </si>
  <si>
    <t>GE_case445</t>
  </si>
  <si>
    <t>GE_case446</t>
  </si>
  <si>
    <t>GE_case447</t>
  </si>
  <si>
    <t>GE_case448</t>
  </si>
  <si>
    <t>GE_case449</t>
  </si>
  <si>
    <t>GE_case450</t>
  </si>
  <si>
    <t>GE_case451</t>
  </si>
  <si>
    <t>GE_case452</t>
  </si>
  <si>
    <t>GE_case453</t>
  </si>
  <si>
    <t>GE_case454</t>
  </si>
  <si>
    <t>GE_case455</t>
  </si>
  <si>
    <t>GE_case456</t>
  </si>
  <si>
    <t>GE_case457</t>
  </si>
  <si>
    <t>GE_case458</t>
  </si>
  <si>
    <t>GE_case459</t>
  </si>
  <si>
    <t>GE_case460</t>
  </si>
  <si>
    <t>GE_case461</t>
  </si>
  <si>
    <t>GE_case462</t>
  </si>
  <si>
    <t>GE_case463</t>
  </si>
  <si>
    <t>GE_case464</t>
  </si>
  <si>
    <t>GE_case465</t>
  </si>
  <si>
    <t>GE_case466</t>
  </si>
  <si>
    <t>GE_case467</t>
  </si>
  <si>
    <t>GE_case468</t>
  </si>
  <si>
    <t>GE_case469</t>
  </si>
  <si>
    <t>GE_case470</t>
  </si>
  <si>
    <t>GE_case471</t>
  </si>
  <si>
    <t>GE_case472</t>
  </si>
  <si>
    <t>GE_case473</t>
  </si>
  <si>
    <t>GE_case474</t>
  </si>
  <si>
    <t>GE_case475</t>
  </si>
  <si>
    <t>GE_case476</t>
  </si>
  <si>
    <t>GE_case477</t>
  </si>
  <si>
    <t>GE_case478</t>
  </si>
  <si>
    <t>GE_case479</t>
  </si>
  <si>
    <t>GE_case480</t>
  </si>
  <si>
    <t>GE_case481</t>
  </si>
  <si>
    <t>GE_case482</t>
  </si>
  <si>
    <t>GE_case483</t>
  </si>
  <si>
    <t>GE_case484</t>
  </si>
  <si>
    <t>GE_case485</t>
  </si>
  <si>
    <t>GE_case486</t>
  </si>
  <si>
    <t>GE_case487</t>
  </si>
  <si>
    <t>GE_case488</t>
  </si>
  <si>
    <t>GE_case489</t>
  </si>
  <si>
    <t>GE_case490</t>
  </si>
  <si>
    <t>GE_case491</t>
  </si>
  <si>
    <t>GE_case492</t>
  </si>
  <si>
    <t>GE_case493</t>
  </si>
  <si>
    <t>GE_case494</t>
  </si>
  <si>
    <t>GE_case495</t>
  </si>
  <si>
    <t>GE_case496</t>
  </si>
  <si>
    <t>GE_case497</t>
  </si>
  <si>
    <t>GE_case498</t>
  </si>
  <si>
    <t>GE_case499</t>
  </si>
  <si>
    <t>GE_case500</t>
  </si>
  <si>
    <t>GE_case501</t>
  </si>
  <si>
    <t>GE_case502</t>
  </si>
  <si>
    <t>GE_case503</t>
  </si>
  <si>
    <t>GE_case504</t>
  </si>
  <si>
    <t>GE_case505</t>
  </si>
  <si>
    <t>GE_case506</t>
  </si>
  <si>
    <t>GE_case507</t>
  </si>
  <si>
    <t>GE_case508</t>
  </si>
  <si>
    <t>GE_case509</t>
  </si>
  <si>
    <t>FXN</t>
  </si>
  <si>
    <t>GE_case510</t>
  </si>
  <si>
    <t>GE_case511</t>
  </si>
  <si>
    <t>GE_case512</t>
  </si>
  <si>
    <t>GE_case513</t>
  </si>
  <si>
    <t>GE_case514</t>
  </si>
  <si>
    <t>GE_case515</t>
  </si>
  <si>
    <t>GE_case516</t>
  </si>
  <si>
    <t>GE_case517</t>
  </si>
  <si>
    <t>GE_case518</t>
  </si>
  <si>
    <t>GE_case519</t>
  </si>
  <si>
    <t>GE_case520</t>
  </si>
  <si>
    <t>GE_case521</t>
  </si>
  <si>
    <t>GE_case522</t>
  </si>
  <si>
    <t>GE_case523</t>
  </si>
  <si>
    <t>GE_case524</t>
  </si>
  <si>
    <t>GE_case525</t>
  </si>
  <si>
    <t>GE_case526</t>
  </si>
  <si>
    <t>GE_case527</t>
  </si>
  <si>
    <t>GE_case528</t>
  </si>
  <si>
    <t>GE_case529</t>
  </si>
  <si>
    <t>GE_case530</t>
  </si>
  <si>
    <t>GE_case531</t>
  </si>
  <si>
    <t>GE_case532</t>
  </si>
  <si>
    <t>GE_case533</t>
  </si>
  <si>
    <t>GE_case534</t>
  </si>
  <si>
    <t>GE_case535</t>
  </si>
  <si>
    <t>GE_case536</t>
  </si>
  <si>
    <t>GE_case537</t>
  </si>
  <si>
    <t>GE_case538</t>
  </si>
  <si>
    <t>GE_case539</t>
  </si>
  <si>
    <t>GE_case540</t>
  </si>
  <si>
    <t>GE_case541</t>
  </si>
  <si>
    <t>GE_case542</t>
  </si>
  <si>
    <t>GE_case543</t>
  </si>
  <si>
    <t>GE_case544</t>
  </si>
  <si>
    <t>HTT</t>
  </si>
  <si>
    <t>GE_case545</t>
  </si>
  <si>
    <t>GE_case546</t>
  </si>
  <si>
    <t>GE_case547</t>
  </si>
  <si>
    <t>GE_case548</t>
  </si>
  <si>
    <t>GE_case549</t>
  </si>
  <si>
    <t>GE_case550</t>
  </si>
  <si>
    <t>GE_case551</t>
  </si>
  <si>
    <t>GE_case552</t>
  </si>
  <si>
    <t>GE_case553</t>
  </si>
  <si>
    <t>GE_case554</t>
  </si>
  <si>
    <t>GE_case555</t>
  </si>
  <si>
    <t>GE_case556</t>
  </si>
  <si>
    <t>GE_case557</t>
  </si>
  <si>
    <t>GE_case558</t>
  </si>
  <si>
    <t>GE_case559</t>
  </si>
  <si>
    <t>GE_case560</t>
  </si>
  <si>
    <t>GE_case561</t>
  </si>
  <si>
    <t>GE_case562</t>
  </si>
  <si>
    <t>GE_case563</t>
  </si>
  <si>
    <t>GE_case564</t>
  </si>
  <si>
    <t>GE_case565</t>
  </si>
  <si>
    <t>GE_case566</t>
  </si>
  <si>
    <t>GE_case567</t>
  </si>
  <si>
    <t>GE_case568</t>
  </si>
  <si>
    <t>GE_case569</t>
  </si>
  <si>
    <t>GE_case570</t>
  </si>
  <si>
    <t>GE_case571</t>
  </si>
  <si>
    <t>GE_case572</t>
  </si>
  <si>
    <t>GE_case573</t>
  </si>
  <si>
    <t>GE_case574</t>
  </si>
  <si>
    <t>GE_case575</t>
  </si>
  <si>
    <t>GE_case576</t>
  </si>
  <si>
    <t>GE_case577</t>
  </si>
  <si>
    <t>GE_case578</t>
  </si>
  <si>
    <t>GE_case579</t>
  </si>
  <si>
    <t>GE_case580</t>
  </si>
  <si>
    <t>GE_case581</t>
  </si>
  <si>
    <t>GE_case582</t>
  </si>
  <si>
    <t>GE_case583</t>
  </si>
  <si>
    <t>GE_case584</t>
  </si>
  <si>
    <t>GE_case585</t>
  </si>
  <si>
    <t>GE_case586</t>
  </si>
  <si>
    <t>GE_case587</t>
  </si>
  <si>
    <t>GE_case588</t>
  </si>
  <si>
    <t>GE_case589</t>
  </si>
  <si>
    <t>GE_case590</t>
  </si>
  <si>
    <t>GE_case591</t>
  </si>
  <si>
    <t>GE_case592</t>
  </si>
  <si>
    <t>GE_case593</t>
  </si>
  <si>
    <t>GE_case594</t>
  </si>
  <si>
    <t>GE_case595</t>
  </si>
  <si>
    <t>GE_case596</t>
  </si>
  <si>
    <t>GE_case597</t>
  </si>
  <si>
    <t>GE_case598</t>
  </si>
  <si>
    <t>GE_case599</t>
  </si>
  <si>
    <t>GE_case600</t>
  </si>
  <si>
    <t>GE_case601</t>
  </si>
  <si>
    <t>GE_case602</t>
  </si>
  <si>
    <t>GE_case603</t>
  </si>
  <si>
    <t>GE_case604</t>
  </si>
  <si>
    <t>GE_case605</t>
  </si>
  <si>
    <t>GE_case606</t>
  </si>
  <si>
    <t>GE_case607</t>
  </si>
  <si>
    <t>GE_case608</t>
  </si>
  <si>
    <t>GE_case609</t>
  </si>
  <si>
    <t>GE_case610</t>
  </si>
  <si>
    <t>GE_case611</t>
  </si>
  <si>
    <t>GE_case612</t>
  </si>
  <si>
    <t>GE_case613</t>
  </si>
  <si>
    <t>GE_case614</t>
  </si>
  <si>
    <t>GE_case615</t>
  </si>
  <si>
    <t>GE_case616</t>
  </si>
  <si>
    <t>GE_case617</t>
  </si>
  <si>
    <t>GE_case618</t>
  </si>
  <si>
    <t>GE_case619</t>
  </si>
  <si>
    <t>GE_case620</t>
  </si>
  <si>
    <t>GE_case621</t>
  </si>
  <si>
    <t>GE_case622</t>
  </si>
  <si>
    <t>GE_case623</t>
  </si>
  <si>
    <t>GE_case624</t>
  </si>
  <si>
    <t>GE_case625</t>
  </si>
  <si>
    <t>GE_case626</t>
  </si>
  <si>
    <t>GE_case627</t>
  </si>
  <si>
    <t>NOTCH2NLC</t>
  </si>
  <si>
    <t>GE_case628</t>
  </si>
  <si>
    <t>GE_case629</t>
  </si>
  <si>
    <t>GE_case630</t>
  </si>
  <si>
    <t>GE_case631</t>
  </si>
  <si>
    <t>GE_case632</t>
  </si>
  <si>
    <t>GE_case633</t>
  </si>
  <si>
    <t>NOTCH2NL</t>
  </si>
  <si>
    <t>GE_case634</t>
  </si>
  <si>
    <t>PPP2R2B</t>
  </si>
  <si>
    <t>GE_case635</t>
  </si>
  <si>
    <t>GE_case636</t>
  </si>
  <si>
    <t>GE_case637</t>
  </si>
  <si>
    <t>TBP</t>
  </si>
  <si>
    <t>GE_case638</t>
  </si>
  <si>
    <t>GE_case639</t>
  </si>
  <si>
    <t>GE_case640</t>
  </si>
  <si>
    <t>GE_case641</t>
  </si>
  <si>
    <t>GE_case642</t>
  </si>
  <si>
    <t>GE_case643</t>
  </si>
  <si>
    <t>GE_case644</t>
  </si>
  <si>
    <t>GE_case645</t>
  </si>
  <si>
    <t>GE_case646</t>
  </si>
  <si>
    <t>GE_case647</t>
  </si>
  <si>
    <t>GE_case648</t>
  </si>
  <si>
    <t>GE_case649</t>
  </si>
  <si>
    <t>GE_case650</t>
  </si>
  <si>
    <t>GE_case651</t>
  </si>
  <si>
    <t>GE_case652</t>
  </si>
  <si>
    <t>GE_case653</t>
  </si>
  <si>
    <t>GE_case654</t>
  </si>
  <si>
    <t>GE_case655</t>
  </si>
  <si>
    <t>GE_case656</t>
  </si>
  <si>
    <t>GE_case657</t>
  </si>
  <si>
    <t>GE_case658</t>
  </si>
  <si>
    <t>GE_case659</t>
  </si>
  <si>
    <t>GE_case660</t>
  </si>
  <si>
    <t>GE_case661</t>
  </si>
  <si>
    <t>GE_case662</t>
  </si>
  <si>
    <t>GE_case663</t>
  </si>
  <si>
    <t>GE_case664</t>
  </si>
  <si>
    <t>GE_case665</t>
  </si>
  <si>
    <t>GE_case666</t>
  </si>
  <si>
    <t>GE_case667</t>
  </si>
  <si>
    <t>GE_case668</t>
  </si>
  <si>
    <t>GE_case669</t>
  </si>
  <si>
    <t>GE_case670</t>
  </si>
  <si>
    <t>GE_case671</t>
  </si>
  <si>
    <t>GE_case672</t>
  </si>
  <si>
    <t>GE_case673</t>
  </si>
  <si>
    <t>GE_case674</t>
  </si>
  <si>
    <t>GE_case675</t>
  </si>
  <si>
    <t>GE_case676</t>
  </si>
  <si>
    <t>GE_case677</t>
  </si>
  <si>
    <t>GE_case678</t>
  </si>
  <si>
    <t>GE_case679</t>
  </si>
  <si>
    <t>GE_case680</t>
  </si>
  <si>
    <t>GE_case681</t>
  </si>
  <si>
    <r>
      <rPr>
        <b/>
        <u/>
        <sz val="10"/>
        <color theme="1"/>
        <rFont val="Arial"/>
      </rPr>
      <t>Table S4.</t>
    </r>
    <r>
      <rPr>
        <sz val="10"/>
        <color theme="1"/>
        <rFont val="Arial"/>
      </rPr>
      <t xml:space="preserve"> Total number of alleles from </t>
    </r>
    <r>
      <rPr>
        <b/>
        <sz val="10"/>
        <color theme="1"/>
        <rFont val="Arial"/>
      </rPr>
      <t>Table S3</t>
    </r>
    <r>
      <rPr>
        <sz val="10"/>
        <color theme="1"/>
        <rFont val="Arial"/>
      </rPr>
      <t xml:space="preserve"> with an expansion beyond premutation/reduced penetrance and full-mutation after visual inspection. Measured by PCR and ExpansionHunter v3.2.2.</t>
    </r>
  </si>
  <si>
    <r>
      <rPr>
        <sz val="10"/>
        <color theme="1"/>
        <rFont val="Arial"/>
      </rPr>
      <t xml:space="preserve">Note that mismatches calls between PCR and EH calls are marked in </t>
    </r>
    <r>
      <rPr>
        <sz val="10"/>
        <color rgb="FFFF0000"/>
        <rFont val="Arial"/>
      </rPr>
      <t>red</t>
    </r>
    <r>
      <rPr>
        <sz val="10"/>
        <color theme="1"/>
        <rFont val="Arial"/>
      </rPr>
      <t>.</t>
    </r>
  </si>
  <si>
    <t>Gene</t>
  </si>
  <si>
    <t>PCR</t>
  </si>
  <si>
    <t>WGS</t>
  </si>
  <si>
    <t>Premutation/reduced penetrance</t>
  </si>
  <si>
    <t>Total</t>
  </si>
  <si>
    <r>
      <rPr>
        <b/>
        <sz val="10"/>
        <color theme="1"/>
        <rFont val="Arial"/>
      </rPr>
      <t xml:space="preserve">Overall with </t>
    </r>
    <r>
      <rPr>
        <b/>
        <i/>
        <sz val="10"/>
        <color theme="1"/>
        <rFont val="Arial"/>
      </rPr>
      <t>FMR1</t>
    </r>
  </si>
  <si>
    <r>
      <rPr>
        <b/>
        <sz val="10"/>
        <color theme="1"/>
        <rFont val="Arial"/>
      </rPr>
      <t xml:space="preserve">Overall without </t>
    </r>
    <r>
      <rPr>
        <b/>
        <i/>
        <sz val="10"/>
        <color theme="1"/>
        <rFont val="Arial"/>
      </rPr>
      <t>FMR1</t>
    </r>
  </si>
  <si>
    <r>
      <rPr>
        <b/>
        <u/>
        <sz val="10"/>
        <color theme="1"/>
        <rFont val="Arial"/>
      </rPr>
      <t>Table S5.</t>
    </r>
    <r>
      <rPr>
        <sz val="10"/>
        <color theme="1"/>
        <rFont val="Arial"/>
      </rPr>
      <t xml:space="preserve"> Count of genomes carrying alleles in the premutation/reduced penetrance and full mutation range, before and after quality control, in the 100K GP and TOPMed cohorts. Count by gene and overall.</t>
    </r>
  </si>
  <si>
    <t>Locus</t>
  </si>
  <si>
    <t>No. BEFORE quality control</t>
  </si>
  <si>
    <t>No. AFTER quality control</t>
  </si>
  <si>
    <t>Premutation/ Reduced Penetrance</t>
  </si>
  <si>
    <r>
      <rPr>
        <i/>
        <sz val="10"/>
        <color theme="1"/>
        <rFont val="Arial"/>
      </rPr>
      <t>AR</t>
    </r>
    <r>
      <rPr>
        <sz val="10"/>
        <color theme="1"/>
        <rFont val="Arial"/>
      </rPr>
      <t xml:space="preserve"> males</t>
    </r>
  </si>
  <si>
    <t>-</t>
  </si>
  <si>
    <t>JPH3</t>
  </si>
  <si>
    <r>
      <rPr>
        <b/>
        <sz val="10"/>
        <color theme="1"/>
        <rFont val="Arial"/>
      </rPr>
      <t>TableS6.</t>
    </r>
    <r>
      <rPr>
        <sz val="10"/>
        <color theme="1"/>
        <rFont val="Arial"/>
      </rPr>
      <t xml:space="preserve"> Frequency of </t>
    </r>
    <r>
      <rPr>
        <i/>
        <sz val="10"/>
        <color theme="1"/>
        <rFont val="Arial"/>
      </rPr>
      <t>DMPK</t>
    </r>
    <r>
      <rPr>
        <sz val="10"/>
        <color theme="1"/>
        <rFont val="Arial"/>
      </rPr>
      <t xml:space="preserve"> expansions in patients from both TOPMed and 100K GP with and without cardiovascular disease.</t>
    </r>
  </si>
  <si>
    <t>nSamples</t>
  </si>
  <si>
    <t>nPremutations</t>
  </si>
  <si>
    <t>nFullmutations</t>
  </si>
  <si>
    <t>% full mutation</t>
  </si>
  <si>
    <t>Study name</t>
  </si>
  <si>
    <t>TOPMed-Amish</t>
  </si>
  <si>
    <t>NHLBI TOPMed: Genetics of Cardiometabolic Health in the Amish</t>
  </si>
  <si>
    <t>TOPMed-MGH</t>
  </si>
  <si>
    <t>NHLBI TOPMed - NHGRI CCDG: MGH Atrial Fibrillation Study</t>
  </si>
  <si>
    <t>TOPMed-VTE</t>
  </si>
  <si>
    <t>NHLBI TOPMed: Whole Genome Sequencing of Venous Thromboembolism (WGS of VTE)</t>
  </si>
  <si>
    <t>TOPMed-ARIC</t>
  </si>
  <si>
    <t>NHLBI TOPMed - NHGRI CCDG: Atherosclerosis Risk in Communities (ARIC)</t>
  </si>
  <si>
    <t>TOPMed-WHI</t>
  </si>
  <si>
    <t>NHLBI TOPMed: Women's Health Initiative (WHI)</t>
  </si>
  <si>
    <t>TOPMed-VU_AF</t>
  </si>
  <si>
    <t>NHLBI TOPMed: The Vanderbilt Atrial Fibrillation Registry (VU_AF)</t>
  </si>
  <si>
    <t>TOPMed-FHS</t>
  </si>
  <si>
    <t>NHLBI TOPMed: Whole Genome Sequencing and Related Phenotypes in the Framingham Heart Study</t>
  </si>
  <si>
    <t>TOPMed-CHS</t>
  </si>
  <si>
    <t>NHLBI TOPMed: Cardiovascular Health Study</t>
  </si>
  <si>
    <t>TOPMed-BioMe</t>
  </si>
  <si>
    <t>NHLBI TOPMed - NHGRI CCDG: The BioMe Biobank at Mount Sinai</t>
  </si>
  <si>
    <t>TOPMed-COPD</t>
  </si>
  <si>
    <t>NHLBI TOPMed: Genetic Epidemiology of COPD (COPDGene)</t>
  </si>
  <si>
    <t>TOPMed-MESA</t>
  </si>
  <si>
    <t>NHLBI TOPMed: MESA and MESA Family AA-CAC</t>
  </si>
  <si>
    <t>TOPMed-JSH</t>
  </si>
  <si>
    <t>NHLBI TOPMed: The Jackson Heart Study (JHS)</t>
  </si>
  <si>
    <t>TOPMed-HyperGen</t>
  </si>
  <si>
    <t>NHLBI TOPMed: HyperGEN - Genetics of Left Ventricular (LV) Hypertrophy</t>
  </si>
  <si>
    <t>100KGP-CARDIO</t>
  </si>
  <si>
    <t>100KGP-NOTCARDIO</t>
  </si>
  <si>
    <r>
      <rPr>
        <b/>
        <sz val="10"/>
        <color theme="1"/>
        <rFont val="Arial"/>
      </rPr>
      <t>Table S7.</t>
    </r>
    <r>
      <rPr>
        <sz val="10"/>
        <color theme="1"/>
        <rFont val="Arial"/>
      </rPr>
      <t xml:space="preserve"> Count of premutation/reduced penetrance and full mutation allele carriers (after visual inspection) for X-linked and autosomal dominant loci, in the 100K GP and TOPMed cohorts split by ancestry.</t>
    </r>
  </si>
  <si>
    <t>Ancestry</t>
  </si>
  <si>
    <t>Total unrel neuro excl</t>
  </si>
  <si>
    <t>1 in …. (95% CI) premutation/reduced penetrance</t>
  </si>
  <si>
    <t>1 in …. (95% CI) full-mutation</t>
  </si>
  <si>
    <t>1 in 1929 (885-4209)</t>
  </si>
  <si>
    <t>1 in 5788 (1588-21104)</t>
  </si>
  <si>
    <t>1 in 636 (113-3602)</t>
  </si>
  <si>
    <t>1 in 2518 (691-9183)</t>
  </si>
  <si>
    <t>1 in 1007 (431-2358)</t>
  </si>
  <si>
    <t>1 in 294 (53-1665)</t>
  </si>
  <si>
    <t>1 in 324 (111-952)</t>
  </si>
  <si>
    <t>1 in 486 (134-1772)</t>
  </si>
  <si>
    <t>1 in 461 (361-588)</t>
  </si>
  <si>
    <t>1 in 2107 (1255-3537)</t>
  </si>
  <si>
    <t>1 in 493 (384-633)</t>
  </si>
  <si>
    <t>1 in 1307 (871-1962)</t>
  </si>
  <si>
    <t>1 in 510 (218-1195)</t>
  </si>
  <si>
    <t>1 in 2552 (451-14457)</t>
  </si>
  <si>
    <t>1 in 330 (59-1869)</t>
  </si>
  <si>
    <t>TOTAL</t>
  </si>
  <si>
    <t>1 in 482 (382-607)</t>
  </si>
  <si>
    <t>1 in 2279 (1382-3761)</t>
  </si>
  <si>
    <t>1 in 657 (523-826)</t>
  </si>
  <si>
    <t>1 in 1500 (1062-2117)</t>
  </si>
  <si>
    <t>Combined</t>
  </si>
  <si>
    <t>1 in 571 (485-672)</t>
  </si>
  <si>
    <t>1 in 1748 (1315-2325)</t>
  </si>
  <si>
    <r>
      <rPr>
        <i/>
        <sz val="10"/>
        <color theme="1"/>
        <rFont val="Arial"/>
      </rPr>
      <t xml:space="preserve">AR </t>
    </r>
    <r>
      <rPr>
        <sz val="10"/>
        <color theme="1"/>
        <rFont val="Arial"/>
      </rPr>
      <t>males</t>
    </r>
  </si>
  <si>
    <t>1 in 1861 (329-10542)</t>
  </si>
  <si>
    <t>1 in 930 (256-3393)</t>
  </si>
  <si>
    <t>1 in 366 (65-2073)</t>
  </si>
  <si>
    <t>1 in 882 (535-1456)</t>
  </si>
  <si>
    <t>1 in 4412 (1501-12974)</t>
  </si>
  <si>
    <t>1 in 1377 (698-2717)</t>
  </si>
  <si>
    <t>1 in 1574 (763-3249)</t>
  </si>
  <si>
    <t>1 in 1234 (219-6990)</t>
  </si>
  <si>
    <t>1 in 967 (595-1570)</t>
  </si>
  <si>
    <t>1 in 5155 (1754-15159)</t>
  </si>
  <si>
    <t>1 in 1782 (968-3281)</t>
  </si>
  <si>
    <t>1 in 1280 (874-1876)</t>
  </si>
  <si>
    <t>1 in 2561 (1497-4381)</t>
  </si>
  <si>
    <t>1 in 1447 (733-2855)</t>
  </si>
  <si>
    <t>1 in 11575 (2044-65573)</t>
  </si>
  <si>
    <t>1 in 14748 (4045-53779)</t>
  </si>
  <si>
    <t>1 in 3007 (1633-5535)</t>
  </si>
  <si>
    <t>1 in 8547 (3324-21979)</t>
  </si>
  <si>
    <t>1 in 2285 (1495-3493)</t>
  </si>
  <si>
    <t>1 in 47980 (8470-271810)</t>
  </si>
  <si>
    <t>1 in 3287 (2227-4852)</t>
  </si>
  <si>
    <t>1 in 82169 (14505-465493)</t>
  </si>
  <si>
    <t>1 in 1211 (214-6860)</t>
  </si>
  <si>
    <t>1 in 890 (521-1523)</t>
  </si>
  <si>
    <t>1 in 318 (88-1159)</t>
  </si>
  <si>
    <t>1 in 5037 (890-28534)</t>
  </si>
  <si>
    <t>1 in 295 (243-359)</t>
  </si>
  <si>
    <t>1 in 9832 (3344-28910)</t>
  </si>
  <si>
    <t>1 in 510 (395-657)</t>
  </si>
  <si>
    <t>1 in 3759 (1905-7418)</t>
  </si>
  <si>
    <t>1 in 142 (90-224)</t>
  </si>
  <si>
    <t>1 in 285 (238-341)</t>
  </si>
  <si>
    <t>1 in 6838 (2921-16008)</t>
  </si>
  <si>
    <t>1 in 640 (511-802)</t>
  </si>
  <si>
    <t>1 in 5998 (3040-11837)</t>
  </si>
  <si>
    <t>1 in 421 (366-485)</t>
  </si>
  <si>
    <t>1 in 6321 (3694-10816)</t>
  </si>
  <si>
    <t>1 in 1653 (801-3413)</t>
  </si>
  <si>
    <t>1 in 3858 (1313-11344)</t>
  </si>
  <si>
    <t>1 in 1679 (571-4937)</t>
  </si>
  <si>
    <t>1 in 972 (172-5506)</t>
  </si>
  <si>
    <t>1 in 2681 (1498-4802)</t>
  </si>
  <si>
    <t>1 in 2733 (1527-4895)</t>
  </si>
  <si>
    <t>1 in 3758 (1905-7417)</t>
  </si>
  <si>
    <t>1 in 2442 (1455-4099)</t>
  </si>
  <si>
    <t>1 in 11396 (3876-33510)</t>
  </si>
  <si>
    <t>1 in 2086 (1390-3130)</t>
  </si>
  <si>
    <t>1 in 3691 (2157-6315)</t>
  </si>
  <si>
    <t>1 in 2221 (1611-3061)</t>
  </si>
  <si>
    <t>1 in 5136 (3162-8343)</t>
  </si>
  <si>
    <t>1 in 1654 (801-3413)</t>
  </si>
  <si>
    <t>1 in 5332 (2805-10134)</t>
  </si>
  <si>
    <t>1 in 9130 (4804-17354)</t>
  </si>
  <si>
    <t>1 in 3856 (1312-11339)</t>
  </si>
  <si>
    <t>1 in 11569 (2043-65539)</t>
  </si>
  <si>
    <t>1 in 34181 (6034-193637)</t>
  </si>
  <si>
    <t>1 in 15991 (5439-47020)</t>
  </si>
  <si>
    <t>1 in 47973 (8469-271770)</t>
  </si>
  <si>
    <t>1 in 27385 (9314-80523)</t>
  </si>
  <si>
    <t>1 in 41077 (11265-149790)</t>
  </si>
  <si>
    <t>1 in 5038 (890-28540)</t>
  </si>
  <si>
    <t>1 in 756 (553-1034)</t>
  </si>
  <si>
    <t>1 in 590 (449-775)</t>
  </si>
  <si>
    <t>1 in 855 (628-1164)</t>
  </si>
  <si>
    <t>1 in 827 (640-1069)</t>
  </si>
  <si>
    <t>1 in 839 (688-1022)</t>
  </si>
  <si>
    <t>1 in 3687 (1869-7276)</t>
  </si>
  <si>
    <t>1 in 10022 (3409-29470)</t>
  </si>
  <si>
    <t>1 in 4295 (2081-8867)</t>
  </si>
  <si>
    <t>1 in 17094 (4688-62336)</t>
  </si>
  <si>
    <t>1 in 4274 (2166-8434)</t>
  </si>
  <si>
    <t>1 in 11995 (4665-30846)</t>
  </si>
  <si>
    <t>1 in 5998 (3039-11836)</t>
  </si>
  <si>
    <t>1 in 13695 (6277-29882)</t>
  </si>
  <si>
    <t>1 in 965 (552-1686)</t>
  </si>
  <si>
    <t>1 in 387 (227-663)</t>
  </si>
  <si>
    <t>1 in 211 (179-249)</t>
  </si>
  <si>
    <t>1 in 1475 (955-2278)</t>
  </si>
  <si>
    <t>1 in 194 (166-227)</t>
  </si>
  <si>
    <t>1 in 1583 (1013-2472)</t>
  </si>
  <si>
    <t>1 in 242 (206-286)</t>
  </si>
  <si>
    <t>1 in 1554 (1027-2353)</t>
  </si>
  <si>
    <t>1 in 267 (230-308)</t>
  </si>
  <si>
    <t>1 in 1999 (1344-2975)</t>
  </si>
  <si>
    <t>1 in 256 (230-286)</t>
  </si>
  <si>
    <t>1 in 1786 (1340-2382)</t>
  </si>
  <si>
    <t>1 in 723 (446-1175)</t>
  </si>
  <si>
    <t>1 in 5787 (1588-21102)</t>
  </si>
  <si>
    <t>1 in 1259 (490-3238)</t>
  </si>
  <si>
    <t>1 in 536 (412-698)</t>
  </si>
  <si>
    <t>1 in 2269 (1326-3882)</t>
  </si>
  <si>
    <t>1 in 791 (577-1086)</t>
  </si>
  <si>
    <t>1 in 10024 (3409-29474)</t>
  </si>
  <si>
    <t>1 in 851 (290-2501)</t>
  </si>
  <si>
    <t>1 in 589 (456-762)</t>
  </si>
  <si>
    <t>1 in 2630 (1537-4500)</t>
  </si>
  <si>
    <t>1 in 813 (631-1049)</t>
  </si>
  <si>
    <t>1 in 6855 (3321-14151)</t>
  </si>
  <si>
    <t>1 in 702 (586-842)</t>
  </si>
  <si>
    <t>1 in 4109 (2660-6346)</t>
  </si>
  <si>
    <t>1 in 303 (118-778)</t>
  </si>
  <si>
    <t>1 in 246 (185-327)</t>
  </si>
  <si>
    <t>1 in 336 (204-554)</t>
  </si>
  <si>
    <t>1 in 29496 (5207-167096)</t>
  </si>
  <si>
    <t>1 in 774 (604-992)</t>
  </si>
  <si>
    <t>1 in 47985 (8471-271838)</t>
  </si>
  <si>
    <t>1 in 1226 (966-1557)</t>
  </si>
  <si>
    <t>1 in 82174 (14506-465522)</t>
  </si>
  <si>
    <t>1 in 1438 (729-2837)</t>
  </si>
  <si>
    <t>1 in 1007 (430-2357)</t>
  </si>
  <si>
    <t>1 in 138 (67-285)</t>
  </si>
  <si>
    <t>1 in 9824 (3341-28886)</t>
  </si>
  <si>
    <t>1 in 3746 (1899-7393)</t>
  </si>
  <si>
    <t>1 in 11388 (3873-33484)</t>
  </si>
  <si>
    <t>1 in 1707 (1181-2467)</t>
  </si>
  <si>
    <t>1 in 27323 (9293-80341)</t>
  </si>
  <si>
    <t>1 in 2927 (2026-4231)</t>
  </si>
  <si>
    <t>1 in 2308 (986-5402)</t>
  </si>
  <si>
    <t>1 in 5899 (2520-13811)</t>
  </si>
  <si>
    <t>1 in 6012 (2569-14076)</t>
  </si>
  <si>
    <t>1 in 4358 (2434-7805)</t>
  </si>
  <si>
    <t>1 in 4323 (2768-6752)</t>
  </si>
  <si>
    <t>1 in 404 (138-1186)</t>
  </si>
  <si>
    <t>1 in 210 (162-274)</t>
  </si>
  <si>
    <t>1 in 159 (62-408)</t>
  </si>
  <si>
    <t>1 in 219 (146-328)</t>
  </si>
  <si>
    <t>1 in 59 (26-137)</t>
  </si>
  <si>
    <t>1 in 61 (38-98)</t>
  </si>
  <si>
    <t>1 in 310 (254-379)</t>
  </si>
  <si>
    <t>1 in 298 (245-362)</t>
  </si>
  <si>
    <t>1 in 30071 (5309-170354)</t>
  </si>
  <si>
    <t>1 in 98 (67-144)</t>
  </si>
  <si>
    <t>1 in 66 (29-154)</t>
  </si>
  <si>
    <t>1 in 257 (217-305)</t>
  </si>
  <si>
    <t>1 in 240 (209-275)</t>
  </si>
  <si>
    <t>1 in 23992 (6580-87490)</t>
  </si>
  <si>
    <t>1 in 247 (222-275)</t>
  </si>
  <si>
    <t>1 in 41087 (11268-149826)</t>
  </si>
  <si>
    <t>1 in 64 (61-68)</t>
  </si>
  <si>
    <t>1 in 283 (253-318)</t>
  </si>
  <si>
    <r>
      <rPr>
        <b/>
        <sz val="10"/>
        <color rgb="FF1F1F1F"/>
        <rFont val="Arial"/>
      </rPr>
      <t>Table S8.</t>
    </r>
    <r>
      <rPr>
        <sz val="10"/>
        <color rgb="FF1F1F1F"/>
        <rFont val="Arial"/>
      </rPr>
      <t xml:space="preserve"> Full mutation carrier frequency for recessive REDs (</t>
    </r>
    <r>
      <rPr>
        <i/>
        <sz val="10"/>
        <color rgb="FF1F1F1F"/>
        <rFont val="Arial"/>
      </rPr>
      <t>FXN</t>
    </r>
    <r>
      <rPr>
        <sz val="10"/>
        <color rgb="FF1F1F1F"/>
        <rFont val="Arial"/>
      </rPr>
      <t xml:space="preserve"> and </t>
    </r>
    <r>
      <rPr>
        <i/>
        <sz val="10"/>
        <color rgb="FF1F1F1F"/>
        <rFont val="Arial"/>
      </rPr>
      <t>RFC1</t>
    </r>
    <r>
      <rPr>
        <sz val="10"/>
        <color rgb="FF1F1F1F"/>
        <rFont val="Arial"/>
      </rPr>
      <t xml:space="preserve"> AAGGG), per ancestry and total.</t>
    </r>
  </si>
  <si>
    <t>No.</t>
  </si>
  <si>
    <t>1 in …. (95% CI) mono-allelic</t>
  </si>
  <si>
    <t>1 in …. (95% CI) bi-allelic</t>
  </si>
  <si>
    <t>Mono-allelic carrier</t>
  </si>
  <si>
    <t>Bi-allelic carrier</t>
  </si>
  <si>
    <t>1 in 445 (304-652)</t>
  </si>
  <si>
    <t>1 in 127 (55-297)</t>
  </si>
  <si>
    <t>1 in 210 (141-312)</t>
  </si>
  <si>
    <t>1 in 69 (63-76)</t>
  </si>
  <si>
    <t>1 in 95 (85-105)</t>
  </si>
  <si>
    <t>1 in 30061 (5307-170297)</t>
  </si>
  <si>
    <t>1 in 232 (130-415)</t>
  </si>
  <si>
    <t>1 in 76 (69-83)</t>
  </si>
  <si>
    <t>1 in 130 (118-144)</t>
  </si>
  <si>
    <t>1 in 47972 (8469-271765)</t>
  </si>
  <si>
    <t>1 in 101 (94-108)</t>
  </si>
  <si>
    <t>1 in 82162 (14504-465454)</t>
  </si>
  <si>
    <t>RFC1</t>
  </si>
  <si>
    <t>1 in 151.38 (89.54-489.37)</t>
  </si>
  <si>
    <t>1 in 18.71 (14.1-27.8)</t>
  </si>
  <si>
    <t>1 in 159 (80.43-6887.11)</t>
  </si>
  <si>
    <t>1 in 21 (13.9-42.96)</t>
  </si>
  <si>
    <t>1 in 12.49 (12.03-13)</t>
  </si>
  <si>
    <t>1 in 670.39 (517.57-951.25)</t>
  </si>
  <si>
    <t>1 in 34.49 (28.16-44.47)</t>
  </si>
  <si>
    <t>1 in 13.73 (13.23-14.26)</t>
  </si>
  <si>
    <t>1 in 712.29 (555.31-993.02)</t>
  </si>
  <si>
    <r>
      <rPr>
        <b/>
        <u/>
        <sz val="10"/>
        <color rgb="FF000000"/>
        <rFont val="Arial"/>
      </rPr>
      <t>Table S9.</t>
    </r>
    <r>
      <rPr>
        <sz val="10"/>
        <color rgb="FF000000"/>
        <rFont val="Arial"/>
      </rPr>
      <t xml:space="preserve"> Summary of de-identified non-neurological disease participants in the 100K GP and TOPMed cohorts carrying a repeat allele larger than the full mutation range for autosomal dominant and X-linked loci (</t>
    </r>
    <r>
      <rPr>
        <b/>
        <sz val="10"/>
        <color rgb="FF000000"/>
        <rFont val="Arial"/>
      </rPr>
      <t>Table S7</t>
    </r>
    <r>
      <rPr>
        <sz val="10"/>
        <color rgb="FF000000"/>
        <rFont val="Arial"/>
      </rPr>
      <t xml:space="preserve">), and biallelic expansions in </t>
    </r>
    <r>
      <rPr>
        <b/>
        <sz val="10"/>
        <color rgb="FF000000"/>
        <rFont val="Arial"/>
      </rPr>
      <t>Table S8</t>
    </r>
    <r>
      <rPr>
        <sz val="10"/>
        <color rgb="FF000000"/>
        <rFont val="Arial"/>
      </rPr>
      <t>.</t>
    </r>
  </si>
  <si>
    <t>Inheritance</t>
  </si>
  <si>
    <t>Repeat_size(Longest allele)</t>
  </si>
  <si>
    <t>Sex</t>
  </si>
  <si>
    <t>Count</t>
  </si>
  <si>
    <t>X-linked</t>
  </si>
  <si>
    <t>26-30</t>
  </si>
  <si>
    <t>31-35</t>
  </si>
  <si>
    <t>41-45</t>
  </si>
  <si>
    <t>46-50</t>
  </si>
  <si>
    <t>56-60</t>
  </si>
  <si>
    <t>61-65</t>
  </si>
  <si>
    <t>66-70</t>
  </si>
  <si>
    <t>71-75</t>
  </si>
  <si>
    <t>76-80</t>
  </si>
  <si>
    <t>81-85</t>
  </si>
  <si>
    <t>51-55</t>
  </si>
  <si>
    <t>36-40</t>
  </si>
  <si>
    <t>91-95</t>
  </si>
  <si>
    <t>21-25</t>
  </si>
  <si>
    <t>Autosomal dominant</t>
  </si>
  <si>
    <t>16-20</t>
  </si>
  <si>
    <t>86-90</t>
  </si>
  <si>
    <t>Missing</t>
  </si>
  <si>
    <t>Autosomal recessive</t>
  </si>
  <si>
    <r>
      <rPr>
        <b/>
        <i/>
        <sz val="10"/>
        <color theme="1"/>
        <rFont val="Arial"/>
      </rPr>
      <t>FXN</t>
    </r>
    <r>
      <rPr>
        <b/>
        <sz val="10"/>
        <color theme="1"/>
        <rFont val="Arial"/>
      </rPr>
      <t xml:space="preserve"> biallelic</t>
    </r>
  </si>
  <si>
    <t>&gt;= 66 repeats</t>
  </si>
  <si>
    <r>
      <rPr>
        <b/>
        <i/>
        <sz val="10"/>
        <color theme="1"/>
        <rFont val="Arial"/>
      </rPr>
      <t>RFC1</t>
    </r>
    <r>
      <rPr>
        <sz val="10"/>
        <color theme="1"/>
        <rFont val="Arial"/>
      </rPr>
      <t xml:space="preserve"> </t>
    </r>
    <r>
      <rPr>
        <b/>
        <sz val="10"/>
        <color theme="1"/>
        <rFont val="Arial"/>
      </rPr>
      <t>biallelic</t>
    </r>
  </si>
  <si>
    <t>&gt;30 repeats biallelic AAGGG</t>
  </si>
  <si>
    <r>
      <rPr>
        <b/>
        <u/>
        <sz val="10"/>
        <color theme="1"/>
        <rFont val="Arial"/>
      </rPr>
      <t>Table S10.</t>
    </r>
    <r>
      <rPr>
        <sz val="10"/>
        <color theme="1"/>
        <rFont val="Arial"/>
      </rPr>
      <t xml:space="preserve"> Disease prevalence modelling of C9orf72-ALS</t>
    </r>
  </si>
  <si>
    <t>Age group</t>
  </si>
  <si>
    <t>UK population (ONS data)</t>
  </si>
  <si>
    <t>Onset count*</t>
  </si>
  <si>
    <t>Standardized onset count</t>
  </si>
  <si>
    <t>Carrier frequency times standardized onset count</t>
  </si>
  <si>
    <t>Age-related penetrance**</t>
  </si>
  <si>
    <t>Estimated UK population developing C9orf72-ALS</t>
  </si>
  <si>
    <t>Mortality-corrected prevalence estimate</t>
  </si>
  <si>
    <t>SUM</t>
  </si>
  <si>
    <t>predicted population prevalence (1 in ...)</t>
  </si>
  <si>
    <t>predicted population prevalence out of 100,000</t>
  </si>
  <si>
    <t>carrier frequency of C9orf72 mutation = 1/839</t>
  </si>
  <si>
    <t>*Murphy, N. A. et al. Age-related penetrance of the C9orf72 repeat expansion. Sci. Rep. 7, 2116 (2017).</t>
  </si>
  <si>
    <t>** data from Fig.2 Murphy et al. (red curve)</t>
  </si>
  <si>
    <r>
      <rPr>
        <b/>
        <u/>
        <sz val="10"/>
        <color theme="1"/>
        <rFont val="Arial"/>
      </rPr>
      <t>Table S11.</t>
    </r>
    <r>
      <rPr>
        <sz val="10"/>
        <color theme="1"/>
        <rFont val="Arial"/>
      </rPr>
      <t xml:space="preserve"> Disease prevalence modelling of C9orf72-FTD</t>
    </r>
  </si>
  <si>
    <t>Estimated UK population developing C9orf72-FTD</t>
  </si>
  <si>
    <t>carrier frequency of C9orf72 mutation = 1/918</t>
  </si>
  <si>
    <r>
      <rPr>
        <b/>
        <u/>
        <sz val="10"/>
        <color theme="1"/>
        <rFont val="Arial"/>
      </rPr>
      <t>Table S12.</t>
    </r>
    <r>
      <rPr>
        <sz val="10"/>
        <color theme="1"/>
        <rFont val="Arial"/>
      </rPr>
      <t xml:space="preserve"> Disease prevalence modelling of DM1</t>
    </r>
  </si>
  <si>
    <t>UK population</t>
  </si>
  <si>
    <t>Onset Count*</t>
  </si>
  <si>
    <t>Estimated UK population developing DM1</t>
  </si>
  <si>
    <t>onset 0-10</t>
  </si>
  <si>
    <t>childhood onset deaths*</t>
  </si>
  <si>
    <t>childhood survival (=1-childhhod onset deaths)</t>
  </si>
  <si>
    <t>young adult onset (11-30)</t>
  </si>
  <si>
    <t>young adult onset deaths*</t>
  </si>
  <si>
    <t>young adult survival (=1-childhhod onset deaths)</t>
  </si>
  <si>
    <t>onset &gt;=31</t>
  </si>
  <si>
    <t>onset &gt;= 41</t>
  </si>
  <si>
    <t>onset &gt;= 51</t>
  </si>
  <si>
    <t>onset &gt;= 61</t>
  </si>
  <si>
    <t>onset &gt;= 71</t>
  </si>
  <si>
    <t>onset &gt;= 81</t>
  </si>
  <si>
    <t>carrier frequency of DMPK = 1/1786</t>
  </si>
  <si>
    <t>*https://www.dm-reFistry.orF.uk</t>
  </si>
  <si>
    <r>
      <rPr>
        <b/>
        <u/>
        <sz val="10"/>
        <color theme="1"/>
        <rFont val="Arial"/>
      </rPr>
      <t>Table S13.</t>
    </r>
    <r>
      <rPr>
        <sz val="10"/>
        <color theme="1"/>
        <rFont val="Arial"/>
      </rPr>
      <t xml:space="preserve"> Disease prevalence modelling of HD in 40 CAG repeat carriers</t>
    </r>
  </si>
  <si>
    <t>Standardized onset count*</t>
  </si>
  <si>
    <t>Estimated UK population with 40 CAG repeats in HTT developing HD</t>
  </si>
  <si>
    <t xml:space="preserve">Mortality-corrected prevalence estimate </t>
  </si>
  <si>
    <t>carrier frequency of patients with 40 repeats = 1/6848</t>
  </si>
  <si>
    <t>* Langbehn DR, Brinkman RR, Falush D, Paulsen JS, Hayden MR; International Huntington's Disease Collaborative Group. A new model for prediction of the age of onset and penetrance for Huntington's disease based on CAG length. Clin Genet. 2004 Apr;65(4):267-77. doi: 10.1111/j.1399-0004.2004.00241.x. Erratum in: Clin Genet. 2004 Jul;66(1):81. PMID: 15025718.</t>
  </si>
  <si>
    <r>
      <rPr>
        <b/>
        <u/>
        <sz val="10"/>
        <color theme="1"/>
        <rFont val="Arial"/>
      </rPr>
      <t>Table S14.</t>
    </r>
    <r>
      <rPr>
        <sz val="10"/>
        <color theme="1"/>
        <rFont val="Arial"/>
      </rPr>
      <t xml:space="preserve"> Disease prevalence modelling of SCA2</t>
    </r>
  </si>
  <si>
    <t>Estimated UK population developing SCA2</t>
  </si>
  <si>
    <t>carrier frequency of SCA2 with at least 35 repeats in ATXN2 = 1/5136</t>
  </si>
  <si>
    <t xml:space="preserve">*EUROSCA. http://www.eurosca.org/.
</t>
  </si>
  <si>
    <r>
      <rPr>
        <b/>
        <u/>
        <sz val="10"/>
        <color theme="1"/>
        <rFont val="Arial"/>
      </rPr>
      <t xml:space="preserve">Table S15. </t>
    </r>
    <r>
      <rPr>
        <sz val="10"/>
        <color theme="1"/>
        <rFont val="Arial"/>
      </rPr>
      <t>Disease prevalence modelling of SCA1</t>
    </r>
  </si>
  <si>
    <t>Estimated UK population developing SCA1</t>
  </si>
  <si>
    <t>carrier frequency of ATXN1 full expansion = 1/6321</t>
  </si>
  <si>
    <t>*EUROSCA. http://www.eurosca.org/.</t>
  </si>
  <si>
    <r>
      <rPr>
        <b/>
        <u/>
        <sz val="10"/>
        <color theme="1"/>
        <rFont val="Arial"/>
      </rPr>
      <t>Table S16.</t>
    </r>
    <r>
      <rPr>
        <sz val="10"/>
        <color theme="1"/>
        <rFont val="Arial"/>
      </rPr>
      <t xml:space="preserve"> Disease prevalence modelling of SCA6</t>
    </r>
  </si>
  <si>
    <t>Estimated UK population developing SCA6</t>
  </si>
  <si>
    <t>Cumlated estimated UK population developing SCA6</t>
  </si>
  <si>
    <t>carrier ftequency of ATXN1 full expansion = 1/5136</t>
  </si>
  <si>
    <r>
      <rPr>
        <b/>
        <u/>
        <sz val="10"/>
        <color rgb="FF000000"/>
        <rFont val="Arial"/>
      </rPr>
      <t>Table S17.</t>
    </r>
    <r>
      <rPr>
        <sz val="10"/>
        <color rgb="FF000000"/>
        <rFont val="Arial"/>
      </rPr>
      <t xml:space="preserve"> Count of genomes with alleles larger than premutation (after visual inspection) in the 100K GP and TOPMed, per ancestry. These data was used to generate </t>
    </r>
    <r>
      <rPr>
        <b/>
        <sz val="10"/>
        <color rgb="FF000000"/>
        <rFont val="Arial"/>
      </rPr>
      <t>Fig. 4A</t>
    </r>
    <r>
      <rPr>
        <sz val="10"/>
        <color rgb="FF000000"/>
        <rFont val="Arial"/>
      </rPr>
      <t>.</t>
    </r>
  </si>
  <si>
    <t>n.Total.unrel.neuro.excl</t>
  </si>
  <si>
    <t>premutation_plus_full.mutationfull</t>
  </si>
  <si>
    <t>1_in_95_CI_pre_full</t>
  </si>
  <si>
    <t>pre_full_CI_min</t>
  </si>
  <si>
    <t>pre_full_CI_max</t>
  </si>
  <si>
    <t>1 in 1598</t>
  </si>
  <si>
    <t>1 in 709</t>
  </si>
  <si>
    <t>1 in 211</t>
  </si>
  <si>
    <t>1 in 368</t>
  </si>
  <si>
    <t>1 in 412</t>
  </si>
  <si>
    <t>AR males</t>
  </si>
  <si>
    <t>1 in 727</t>
  </si>
  <si>
    <t>1 in 237</t>
  </si>
  <si>
    <t>1 in 735</t>
  </si>
  <si>
    <t>1 in 1435</t>
  </si>
  <si>
    <t>1 in 1421</t>
  </si>
  <si>
    <t>1 in 316</t>
  </si>
  <si>
    <t>1 in 4964</t>
  </si>
  <si>
    <t>1 in 2882</t>
  </si>
  <si>
    <t>1 in 913</t>
  </si>
  <si>
    <t>1 in 1891</t>
  </si>
  <si>
    <t>1 in 422</t>
  </si>
  <si>
    <t>1 in 348</t>
  </si>
  <si>
    <t>1 in 160</t>
  </si>
  <si>
    <t>1 in 1162</t>
  </si>
  <si>
    <t>1 in 946</t>
  </si>
  <si>
    <t>1 in 633</t>
  </si>
  <si>
    <t>1 in 1861</t>
  </si>
  <si>
    <t>1 in 1441</t>
  </si>
  <si>
    <t>1 in 1827</t>
  </si>
  <si>
    <t>1 in 2556</t>
  </si>
  <si>
    <t>1 in 2131</t>
  </si>
  <si>
    <t>1 in 5674</t>
  </si>
  <si>
    <t>1 in 662</t>
  </si>
  <si>
    <t>1 in 2978</t>
  </si>
  <si>
    <t>1 in 1066</t>
  </si>
  <si>
    <t>1 in 299</t>
  </si>
  <si>
    <t>1 in 178</t>
  </si>
  <si>
    <t>1 in 284</t>
  </si>
  <si>
    <t>1 in 172</t>
  </si>
  <si>
    <t>1 in 72</t>
  </si>
  <si>
    <t>1 in 222</t>
  </si>
  <si>
    <t>1 in 710</t>
  </si>
  <si>
    <t>1 in 1135</t>
  </si>
  <si>
    <t>1 in 1266</t>
  </si>
  <si>
    <t>1 in 546</t>
  </si>
  <si>
    <t>1 in 720</t>
  </si>
  <si>
    <t>1 in 246</t>
  </si>
  <si>
    <t>1 in 378</t>
  </si>
  <si>
    <t>1 in 59567</t>
  </si>
  <si>
    <t>1 in 1589</t>
  </si>
  <si>
    <t>1 in 1134</t>
  </si>
  <si>
    <t>1 in 180</t>
  </si>
  <si>
    <t>1 in 5404</t>
  </si>
  <si>
    <t>1 in 2550</t>
  </si>
  <si>
    <t>1 in 2837</t>
  </si>
  <si>
    <t>1 in 5414</t>
  </si>
  <si>
    <t>1 in 224</t>
  </si>
  <si>
    <t>1 in 227</t>
  </si>
  <si>
    <t>1 in 60</t>
  </si>
  <si>
    <t>1 in 310</t>
  </si>
  <si>
    <t>1 in 90</t>
  </si>
  <si>
    <t>p3.mono_plus_biallelic</t>
  </si>
  <si>
    <t>1_in_95_CI_monoallelic_plus_biallelic</t>
  </si>
  <si>
    <t>monoallelic_plus_biallelic_CI_min</t>
  </si>
  <si>
    <t>monoallelic_plus_biallelic_CI_max</t>
  </si>
  <si>
    <t>100k GP</t>
  </si>
  <si>
    <t>1 in 151</t>
  </si>
  <si>
    <t>1 in 17</t>
  </si>
  <si>
    <t>1 in 21</t>
  </si>
  <si>
    <t>1 in 12</t>
  </si>
  <si>
    <t>1 in 34</t>
  </si>
  <si>
    <r>
      <rPr>
        <b/>
        <u/>
        <sz val="10"/>
        <color theme="1"/>
        <rFont val="Arial"/>
      </rPr>
      <t>TableS18.</t>
    </r>
    <r>
      <rPr>
        <sz val="10"/>
        <color theme="1"/>
        <rFont val="Arial"/>
      </rPr>
      <t xml:space="preserve"> Total number (percentage) of genomes with alleles beyond the premutation/reduced penetrance threshold across all ancestries and loci in the 100K GP-TOPMed and 1KGP3 datasets. This data has been used to generate </t>
    </r>
    <r>
      <rPr>
        <b/>
        <sz val="10"/>
        <color theme="1"/>
        <rFont val="Arial"/>
      </rPr>
      <t>Fig. 4B</t>
    </r>
    <r>
      <rPr>
        <sz val="10"/>
        <color theme="1"/>
        <rFont val="Arial"/>
      </rPr>
      <t xml:space="preserve">. Note that </t>
    </r>
    <r>
      <rPr>
        <i/>
        <sz val="10"/>
        <color theme="1"/>
        <rFont val="Arial"/>
      </rPr>
      <t>RFC1</t>
    </r>
    <r>
      <rPr>
        <sz val="10"/>
        <color theme="1"/>
        <rFont val="Arial"/>
      </rPr>
      <t xml:space="preserve"> has only been analysed across the 100K GP due to the availability of the code developed by JV.</t>
    </r>
  </si>
  <si>
    <t>Percentage</t>
  </si>
  <si>
    <t>100K GP + TOPMed</t>
  </si>
  <si>
    <t>1KGP3</t>
  </si>
  <si>
    <t>C9ORF72</t>
  </si>
  <si>
    <r>
      <rPr>
        <b/>
        <sz val="10"/>
        <color theme="1"/>
        <rFont val="Arial"/>
      </rPr>
      <t>Table S19.</t>
    </r>
    <r>
      <rPr>
        <sz val="10"/>
        <color theme="1"/>
        <rFont val="Arial"/>
      </rPr>
      <t xml:space="preserve"> Repeat-size mean;median (Q1-Q3, 99.9th percentile) among all ancestries across the 16 repeats in the 100K GP-TOPMed and in the 1K GP3 dataset.</t>
    </r>
  </si>
  <si>
    <t>100K GP-TOPMed</t>
  </si>
  <si>
    <t>AFR (n=12786)</t>
  </si>
  <si>
    <t>AMR (n=5674)</t>
  </si>
  <si>
    <t>EAS (n=1266)</t>
  </si>
  <si>
    <t>EUR (n=59568)</t>
  </si>
  <si>
    <t>SAS (n=2882)</t>
  </si>
  <si>
    <t>AFR (n=661)</t>
  </si>
  <si>
    <t>AMR (n=347)</t>
  </si>
  <si>
    <t>EAS (n=504)</t>
  </si>
  <si>
    <t>EUR (n=503)</t>
  </si>
  <si>
    <t>SAS (n=489)</t>
  </si>
  <si>
    <t>21;21 (19-23, 33)</t>
  </si>
  <si>
    <t>22.8;23 (21-25, 34)</t>
  </si>
  <si>
    <t>24;24 (22-26, 35.992)</t>
  </si>
  <si>
    <t>23;23 (21-25, 36)</t>
  </si>
  <si>
    <t>23.1;23 (21-25, 35.676)</t>
  </si>
  <si>
    <t>20.7;20 (18-23, 31.104)</t>
  </si>
  <si>
    <t>23.3;23 (22-25, 33.306)</t>
  </si>
  <si>
    <t>23.8;24 (22-26, 35.237)</t>
  </si>
  <si>
    <t>23;23 (21-25, 33.31)</t>
  </si>
  <si>
    <t>23.3;23 (21-25, 35.593)</t>
  </si>
  <si>
    <t>16.8;17 (16-18, 28)</t>
  </si>
  <si>
    <t>17.7;19 (16-19, 28)</t>
  </si>
  <si>
    <t>19;19 (16-21, 34.529)</t>
  </si>
  <si>
    <t>17.9;19 (15-20, 29)</t>
  </si>
  <si>
    <t>18.1;19 (16-20, 30)</t>
  </si>
  <si>
    <t>16.5;17 (16-17, 27)</t>
  </si>
  <si>
    <t>18;19 (17-19, 24.505)</t>
  </si>
  <si>
    <t>18.8;19 (15-22, 28)</t>
  </si>
  <si>
    <t>17.9;19 (15-20, 30)</t>
  </si>
  <si>
    <t>18.1;19 (16-20, 28.299)</t>
  </si>
  <si>
    <t>30.3;31 (29-32, 38)</t>
  </si>
  <si>
    <t>30.6;31 (30-31, 38)</t>
  </si>
  <si>
    <t>29.2;29 (28-31, 38.058)</t>
  </si>
  <si>
    <t>31;31 (30-31, 39)</t>
  </si>
  <si>
    <t>30.6;30 (30-31, 40)</t>
  </si>
  <si>
    <t>29.3;30 (27-31, 37)</t>
  </si>
  <si>
    <t>29.7;30 (29-31, 36)</t>
  </si>
  <si>
    <t>28.1;28 (27-30, 34)</t>
  </si>
  <si>
    <t>30;30 (29-30, 37.067)</t>
  </si>
  <si>
    <t>29.5;30 (28-30, 36.45)</t>
  </si>
  <si>
    <t>22.4;22 (22-23, 32)</t>
  </si>
  <si>
    <t>22.2;22 (22-22, 31)</t>
  </si>
  <si>
    <t>22;22 (22-22, 30.529)</t>
  </si>
  <si>
    <t>22.1;22 (22-22, 31)</t>
  </si>
  <si>
    <t>22.1;22 (22-22, 31.241)</t>
  </si>
  <si>
    <t>22.4;22 (22-23, 29.803)</t>
  </si>
  <si>
    <t>22.1;22 (22-22, 28.018)</t>
  </si>
  <si>
    <t>22;22 (22-22, 31)</t>
  </si>
  <si>
    <t>22.1;22 (22-22, 31.225)</t>
  </si>
  <si>
    <t>22;22 (22-22, 30)</t>
  </si>
  <si>
    <t>21.8;21 (19-27, 41)</t>
  </si>
  <si>
    <t>19.5;20 (17-24, 36)</t>
  </si>
  <si>
    <t>17.9;16 (11-24, 39)</t>
  </si>
  <si>
    <t>18.7;20 (17-21, 35)</t>
  </si>
  <si>
    <t>19.3;20 (17-24, 35)</t>
  </si>
  <si>
    <t>22.7;22 (19-28, 40)</t>
  </si>
  <si>
    <t>19.3;20 (18-22, 40.555)</t>
  </si>
  <si>
    <t>17.9;16 (11-24, 38.979)</t>
  </si>
  <si>
    <t>18.4;20 (15-21, 33.081)</t>
  </si>
  <si>
    <t>19.6;20 (17-24, 37.618)</t>
  </si>
  <si>
    <t>10.3;10 (10-11, 19)</t>
  </si>
  <si>
    <t>10.4;10 (10-10, 17)</t>
  </si>
  <si>
    <t>10.2;10 (10-10, 16.587)</t>
  </si>
  <si>
    <t>10.3;10 (10-10, 16)</t>
  </si>
  <si>
    <t>10.3;10 (10-10, 15)</t>
  </si>
  <si>
    <t>10.2;10 (10-11, 18)</t>
  </si>
  <si>
    <t>10.4;10 (10-10, 15)</t>
  </si>
  <si>
    <t>10.2;10 (10-10, 14.993)</t>
  </si>
  <si>
    <t>10.4;10 (10-10, 16.159)</t>
  </si>
  <si>
    <t>10.4;10 (10-10, 15.555)</t>
  </si>
  <si>
    <t>4.8;4 (2-6, 24.429)</t>
  </si>
  <si>
    <t>4.4;2 (2-7, 23)</t>
  </si>
  <si>
    <t>4.4;2 (2-7, 18)</t>
  </si>
  <si>
    <t>4.8;2 (2-6, 28)</t>
  </si>
  <si>
    <t>4.3;2 (2-6, 21.237)</t>
  </si>
  <si>
    <t>4.6;4 (2-6, 19.722)</t>
  </si>
  <si>
    <t>4.4;2 (2-7, 24.385)</t>
  </si>
  <si>
    <t>4.1;2 (2-7, 13.993)</t>
  </si>
  <si>
    <t>4.4;2 (2-6, 21.497)</t>
  </si>
  <si>
    <t>4.4;2 (2-6, 22.152)</t>
  </si>
  <si>
    <t>11.2;11 (11-12, 15)</t>
  </si>
  <si>
    <t>11.5;11 (11-13, 16)</t>
  </si>
  <si>
    <t>12;13 (11-13, 18)</t>
  </si>
  <si>
    <t>11.6;12 (11-13, 16)</t>
  </si>
  <si>
    <t>11.1;11 (11-13, 16)</t>
  </si>
  <si>
    <t>11.5;11 (11-13, 14.529)</t>
  </si>
  <si>
    <t>12.2;13 (11-13, 18)</t>
  </si>
  <si>
    <t>11.5;12 (11-13, 14.087)</t>
  </si>
  <si>
    <t>11.1;11 (11-13, 15.682)</t>
  </si>
  <si>
    <t>10.1;11 (5-12, 31)</t>
  </si>
  <si>
    <t>11;12 (5-13, 39)</t>
  </si>
  <si>
    <t>10.8;12 (5-13, 28)</t>
  </si>
  <si>
    <t>10.8;11 (5-13, 40)</t>
  </si>
  <si>
    <t>10.9;11 (5-13, 32)</t>
  </si>
  <si>
    <t>9.7;11 (5-12, 27.677)</t>
  </si>
  <si>
    <t>11.5;12 (10-13, 78.135)</t>
  </si>
  <si>
    <t>10.9;12 (5-13, 31.986)</t>
  </si>
  <si>
    <t>11.2;12 (5-13, 33.728)</t>
  </si>
  <si>
    <t>10.9;11 (5-13, 32.744)</t>
  </si>
  <si>
    <t>9.4;8 (8-9, 71)</t>
  </si>
  <si>
    <t>10.4;9 (8-9, 87.31)</t>
  </si>
  <si>
    <t>8.7;9 (8-9, 23.407)</t>
  </si>
  <si>
    <t>11.3;9 (8-9, 102)</t>
  </si>
  <si>
    <t>10.1;9 (8-9, 94.948)</t>
  </si>
  <si>
    <t>9;8 (8-9, 23.789)</t>
  </si>
  <si>
    <t>9.9;9 (9-9, 49.915)</t>
  </si>
  <si>
    <t>8.7;9 (8-9, 20.993)</t>
  </si>
  <si>
    <t>11.1;9 (8-9, 87.781)</t>
  </si>
  <si>
    <t>10;9 (8-9, 72.801)</t>
  </si>
  <si>
    <t>17.7;17 (15-19, 35)</t>
  </si>
  <si>
    <t>18.3;17 (17-19, 33.841)</t>
  </si>
  <si>
    <t>17.6;17 (17-18, 33.529)</t>
  </si>
  <si>
    <t>18.5;18 (17-20, 35)</t>
  </si>
  <si>
    <t>17.9;17 (17-18, 35)</t>
  </si>
  <si>
    <t>17.6;17 (15-19, 37.59)</t>
  </si>
  <si>
    <t>18.2;17 (16-19, 32.748)</t>
  </si>
  <si>
    <t>17.6;17 (17-18, 32.986)</t>
  </si>
  <si>
    <t>18.4;17 (17-19, 34.11)</t>
  </si>
  <si>
    <t>17.8;17 (17-18, 35.193)</t>
  </si>
  <si>
    <t>15.2;15 (14-16, 30)</t>
  </si>
  <si>
    <t>14.9;14 (14-16, 29)</t>
  </si>
  <si>
    <t>14.4;14 (14-15, 19)</t>
  </si>
  <si>
    <t>14.8;14 (14-16, 23)</t>
  </si>
  <si>
    <t>14.8;14 (14-16, 21)</t>
  </si>
  <si>
    <t>19.6;19 (18-21, 41.5)</t>
  </si>
  <si>
    <t>19.2;20 (15-21, 47.1)</t>
  </si>
  <si>
    <t>19.8;20 (15-23, 52)</t>
  </si>
  <si>
    <t>19;20 (14-22, 37.5)</t>
  </si>
  <si>
    <t>19;19 (15-21, 40)</t>
  </si>
  <si>
    <t>20;19 (17-22, 56)</t>
  </si>
  <si>
    <t>19.5;20 (15-22, 56)</t>
  </si>
  <si>
    <t>20.8;20 (15-23, 63.954)</t>
  </si>
  <si>
    <t>19.7;20 (15-22, 55)</t>
  </si>
  <si>
    <t>19.3;19 (15-22, 53.239)</t>
  </si>
  <si>
    <t>15.5;15 (14-17, 32.228)</t>
  </si>
  <si>
    <t>14.7;14 (14-16, 28.585)</t>
  </si>
  <si>
    <t>14.4;14 (14-15, 18)</t>
  </si>
  <si>
    <t>14.8;14 (14-16, 18)</t>
  </si>
  <si>
    <t>14.8;14 (14-16, 22.654)</t>
  </si>
  <si>
    <t>11.9;10 (10-14, 26)</t>
  </si>
  <si>
    <t>11.8;10 (10-14, 24)</t>
  </si>
  <si>
    <t>13.4;13 (10-16, 28)</t>
  </si>
  <si>
    <t>11.5;10 (10-13, 23)</t>
  </si>
  <si>
    <t>13;13 (10-15, 27.237)</t>
  </si>
  <si>
    <t>11.7;10 (9-14, 20.4)</t>
  </si>
  <si>
    <t>12;10 (10-14, 20.3)</t>
  </si>
  <si>
    <t>13.2;13 (10-16, 23.3)</t>
  </si>
  <si>
    <t>11.5;10 (10-13, 24)</t>
  </si>
  <si>
    <t>12.4;13 (10-14, 25)</t>
  </si>
  <si>
    <t>23.9;13 (10-31, 103.579)</t>
  </si>
  <si>
    <t>30.3;12 (10-52, 104.729)</t>
  </si>
  <si>
    <t>25.9;11 (10-43, 91.717)</t>
  </si>
  <si>
    <t>31.7;11 (10-54, 108)</t>
  </si>
  <si>
    <t>30.9;12 (10-54, 110.794)</t>
  </si>
  <si>
    <t>21.6;12 (10-24, 81.9)</t>
  </si>
  <si>
    <t>22.7;11 (10-35, 81)</t>
  </si>
  <si>
    <t>23.1;11 (10-38, 81)</t>
  </si>
  <si>
    <t>30.3;14 (10-51, 92.7)</t>
  </si>
  <si>
    <t>25.2;11 (10-45, 87.4)</t>
  </si>
  <si>
    <t>34.5;34 (33-36, 41)</t>
  </si>
  <si>
    <t>35.6;36 (35-37, 41.841)</t>
  </si>
  <si>
    <t>35.4;35 (35-36, 44)</t>
  </si>
  <si>
    <t>36;36 (35-37, 41)</t>
  </si>
  <si>
    <t>36;36 (35-37, 42.241)</t>
  </si>
  <si>
    <t>35.2;35 (34-36, 41)</t>
  </si>
  <si>
    <t>36.7;37 (36-38, 41)</t>
  </si>
  <si>
    <t>36.1;36 (36-37, 44.986)</t>
  </si>
  <si>
    <t>36.8;37 (36-38, 42.069)</t>
  </si>
  <si>
    <t>37;37 (36-38, 45)</t>
  </si>
  <si>
    <r>
      <rPr>
        <b/>
        <u/>
        <sz val="10"/>
        <color rgb="FF000000"/>
        <rFont val="Arial"/>
      </rPr>
      <t>Table S20</t>
    </r>
    <r>
      <rPr>
        <sz val="10"/>
        <color rgb="FF000000"/>
        <rFont val="Arial"/>
      </rPr>
      <t>. Frequency of intermediate and pathogenic alleles of REDs used for the correlation analysis (</t>
    </r>
    <r>
      <rPr>
        <b/>
        <sz val="10"/>
        <color rgb="FF000000"/>
        <rFont val="Arial"/>
      </rPr>
      <t>Fig. 5B</t>
    </r>
    <r>
      <rPr>
        <sz val="10"/>
        <color rgb="FF000000"/>
        <rFont val="Arial"/>
      </rPr>
      <t>).</t>
    </r>
  </si>
  <si>
    <t>Population</t>
  </si>
  <si>
    <t>Total alleles</t>
  </si>
  <si>
    <t>Normal alleles</t>
  </si>
  <si>
    <t>Threshold_for_intermediate_alleles</t>
  </si>
  <si>
    <t>Intermediate alleles count</t>
  </si>
  <si>
    <t>Threshold_for_pathogenic_alleles</t>
  </si>
  <si>
    <t>Pathogenic alleles count</t>
  </si>
  <si>
    <t>Frequency_intermediate_alleles</t>
  </si>
  <si>
    <t>Frequency_pathogenic_alleles</t>
  </si>
  <si>
    <t>35-37</t>
  </si>
  <si>
    <t>35-47</t>
  </si>
  <si>
    <t>36-38</t>
  </si>
  <si>
    <t>31-32</t>
  </si>
  <si>
    <t>28-33</t>
  </si>
  <si>
    <t>35-49</t>
  </si>
  <si>
    <t>27-35</t>
  </si>
  <si>
    <t>29-39</t>
  </si>
  <si>
    <t>41-48</t>
  </si>
  <si>
    <r>
      <rPr>
        <b/>
        <sz val="10"/>
        <color theme="1"/>
        <rFont val="Arial"/>
      </rPr>
      <t>Table S21.</t>
    </r>
    <r>
      <rPr>
        <sz val="10"/>
        <color theme="1"/>
        <rFont val="Arial"/>
      </rPr>
      <t xml:space="preserve"> Repeat-size mean;median (Q1-Q3) among all ancestries in the 100K GP-TopMed and 1K GP3.</t>
    </r>
  </si>
  <si>
    <t>ATXN10</t>
  </si>
  <si>
    <t>13.4;13 (13-14)</t>
  </si>
  <si>
    <t>14.2;14 (13-14)</t>
  </si>
  <si>
    <t>14.6;14 (14-16)</t>
  </si>
  <si>
    <t>14;14 (13-15)</t>
  </si>
  <si>
    <t>13.2;13 (12-14)</t>
  </si>
  <si>
    <t>14.5;14 (14-15)</t>
  </si>
  <si>
    <t>14.1;14 (13-15)</t>
  </si>
  <si>
    <t>31.3;30 (29-31)</t>
  </si>
  <si>
    <t>30.5;30 (29-31)</t>
  </si>
  <si>
    <t>31.5;29 (29-31)</t>
  </si>
  <si>
    <t>30.8;30 (29-31)</t>
  </si>
  <si>
    <t>30.3;30 (29-30)</t>
  </si>
  <si>
    <t>30.2;30 (29-31)</t>
  </si>
  <si>
    <t>29.4;30 (29-30)</t>
  </si>
  <si>
    <t>30.3;29 (29-30)</t>
  </si>
  <si>
    <t>29.4;30 (29-31)</t>
  </si>
  <si>
    <t>29.9;30 (29-30)</t>
  </si>
  <si>
    <t>GIPC1</t>
  </si>
  <si>
    <t>12.4;11 (10-12)</t>
  </si>
  <si>
    <t>11.7;11 (10-12)</t>
  </si>
  <si>
    <t>12.3;11 (11-12)</t>
  </si>
  <si>
    <t>11.5;11 (10-12)</t>
  </si>
  <si>
    <t>11.4;11 (10-11)</t>
  </si>
  <si>
    <t>12.2;11 (10-12)</t>
  </si>
  <si>
    <t>11.4;11 (11-12)</t>
  </si>
  <si>
    <t>12;11 (11-12)</t>
  </si>
  <si>
    <t>11.4;11 (10-12)</t>
  </si>
  <si>
    <t>11.3;11 (10-11)</t>
  </si>
  <si>
    <t>LRP12</t>
  </si>
  <si>
    <t>8.8;8 (7-11)</t>
  </si>
  <si>
    <t>9.8;9 (8-12)</t>
  </si>
  <si>
    <t>10.3;9 (9-12)</t>
  </si>
  <si>
    <t>9.7;9 (8-12)</t>
  </si>
  <si>
    <t>9.9;9.5 (9-12)</t>
  </si>
  <si>
    <t>8.5;8 (7-10)</t>
  </si>
  <si>
    <t>10.3;10 (8-12)</t>
  </si>
  <si>
    <t>10.2;9 (9-12)</t>
  </si>
  <si>
    <t>9.9;9 (9-12)</t>
  </si>
  <si>
    <t>ATXN8OS</t>
  </si>
  <si>
    <t>14.5;14 11-16</t>
  </si>
  <si>
    <t>14.6;15 12-15</t>
  </si>
  <si>
    <t>14.8;15 9-19</t>
  </si>
  <si>
    <t>14.6;15 12-16</t>
  </si>
  <si>
    <t>14.2;13 12-16</t>
  </si>
  <si>
    <t>DIP2B</t>
  </si>
  <si>
    <t>8.2;7 7-7</t>
  </si>
  <si>
    <t>8.5;7 7-7</t>
  </si>
  <si>
    <t>7;7 7-7</t>
  </si>
  <si>
    <t>11.3;7 7-15</t>
  </si>
  <si>
    <t>8.7;7 7-7</t>
  </si>
  <si>
    <r>
      <rPr>
        <b/>
        <u/>
        <sz val="10"/>
        <color theme="1"/>
        <rFont val="Arial"/>
      </rPr>
      <t>Table S22</t>
    </r>
    <r>
      <rPr>
        <sz val="10"/>
        <color theme="1"/>
        <rFont val="Arial"/>
      </rPr>
      <t xml:space="preserve"> Percentiles (0.98, 0.99, and 0.999) after visual inspection across genes in the 1K GP3 cohort.</t>
    </r>
  </si>
  <si>
    <t>Percentile</t>
  </si>
  <si>
    <r>
      <rPr>
        <b/>
        <u/>
        <sz val="10"/>
        <color theme="1"/>
        <rFont val="Arial"/>
      </rPr>
      <t>TableS23.</t>
    </r>
    <r>
      <rPr>
        <sz val="10"/>
        <color theme="1"/>
        <rFont val="Arial"/>
      </rPr>
      <t xml:space="preserve"> Total number of samples used from TOPMed cohorts, after filtering.</t>
    </r>
  </si>
  <si>
    <t>TOPMed_Cohort Name</t>
  </si>
  <si>
    <t>Final number of samples included in the analysis after filtering</t>
  </si>
  <si>
    <t>dbGAP accession</t>
  </si>
  <si>
    <t>Genetics of Cardiometabolic Health in the Amish</t>
  </si>
  <si>
    <t>phs000956</t>
  </si>
  <si>
    <t>Atherosclerosis Risk in Communities (ARIC)</t>
  </si>
  <si>
    <t>phs001211</t>
  </si>
  <si>
    <t>The BioMe Biobank at Mount Sinai</t>
  </si>
  <si>
    <t>phs001644</t>
  </si>
  <si>
    <t>Cardiovascular Health Study</t>
  </si>
  <si>
    <t>phs001368</t>
  </si>
  <si>
    <t>Genetic Epidemiology of COPD</t>
  </si>
  <si>
    <t>phs000951</t>
  </si>
  <si>
    <t>The Framingham Heart Study</t>
  </si>
  <si>
    <t>phs000974</t>
  </si>
  <si>
    <t>Genetics of Left Ventricular (LV) Hypertrophy</t>
  </si>
  <si>
    <t>phs001345</t>
  </si>
  <si>
    <t>The Jackson Heart Study (JHS)</t>
  </si>
  <si>
    <t>phs000964</t>
  </si>
  <si>
    <t>MESA and MESA Family AA-CAC</t>
  </si>
  <si>
    <t>phs001416</t>
  </si>
  <si>
    <t>MGH Atrial Fibrillation Study</t>
  </si>
  <si>
    <t>phs001062</t>
  </si>
  <si>
    <t>Venous Thromboembolism</t>
  </si>
  <si>
    <t>phs001402</t>
  </si>
  <si>
    <t>The Vanderbilt Atrial Fibrillation Registry (VU_AF)</t>
  </si>
  <si>
    <t>phs001032</t>
  </si>
  <si>
    <t>Women's Health Initiative (WHI)</t>
  </si>
  <si>
    <t>phs001237</t>
  </si>
  <si>
    <r>
      <rPr>
        <b/>
        <sz val="10"/>
        <color rgb="FF000000"/>
        <rFont val="Arial"/>
      </rPr>
      <t xml:space="preserve">Table S24. </t>
    </r>
    <r>
      <rPr>
        <sz val="10"/>
        <color rgb="FF000000"/>
        <rFont val="Arial"/>
      </rPr>
      <t>Curated coordinates for json files used for genotyping with Expansion Hunter (EH v3.2.2).</t>
    </r>
  </si>
  <si>
    <t xml:space="preserve">Genomic coordinates are defined for the region where the repeat motif is located in each gene. </t>
  </si>
  <si>
    <t>STR gene</t>
  </si>
  <si>
    <t>Repeat motif</t>
  </si>
  <si>
    <t>Coordinates GRCh38</t>
  </si>
  <si>
    <t>(GCA)*</t>
  </si>
  <si>
    <t>chrX:67545316-67545385</t>
  </si>
  <si>
    <t>(CAG)*</t>
  </si>
  <si>
    <t>chr12:6936716-6936773</t>
  </si>
  <si>
    <t>(TGC)*</t>
  </si>
  <si>
    <t>chr6:16327633-16327723</t>
  </si>
  <si>
    <t>(GCT)*</t>
  </si>
  <si>
    <t>chr12:111598949-111599018</t>
  </si>
  <si>
    <t>chr14:92071009-92071042</t>
  </si>
  <si>
    <t>(GCA)*(GCC)+</t>
  </si>
  <si>
    <t>chr3:63912684-63912714 chr3:63912714-63912726</t>
  </si>
  <si>
    <t>(CTA)*(CTG)*</t>
  </si>
  <si>
    <t>chr13:70139353-70139383 chr13:70139383-70139428</t>
  </si>
  <si>
    <t>(ATTCT)*</t>
  </si>
  <si>
    <t>chr22:45795354-45795424</t>
  </si>
  <si>
    <t>(GGCCCC)*</t>
  </si>
  <si>
    <t>chr9:27573528-27573546 + off target regions</t>
  </si>
  <si>
    <t>(CTG)*</t>
  </si>
  <si>
    <t>chr19:13207858-13207897</t>
  </si>
  <si>
    <t>(GGC)*</t>
  </si>
  <si>
    <t>chr12:50505001-50505022</t>
  </si>
  <si>
    <t>chr19:45770204-45770264</t>
  </si>
  <si>
    <t>(CGG)*</t>
  </si>
  <si>
    <t>chrX:147912050-147912110 + off target regions</t>
  </si>
  <si>
    <t>(A)*(GAA)*</t>
  </si>
  <si>
    <t>chr9:69037261-69037286 chr9:69037286-69037304</t>
  </si>
  <si>
    <t>(CCG)*</t>
  </si>
  <si>
    <t>chr19:14496041-14496074</t>
  </si>
  <si>
    <t>(CAG)*(CAACAG)(CCGCCA)(CCG)*(CCT)</t>
  </si>
  <si>
    <t>chr4:3074876-3074933 chr4:3074939-3074966</t>
  </si>
  <si>
    <t>chr8:104588972-104588999</t>
  </si>
  <si>
    <t>chr1:149390802-149390841</t>
  </si>
  <si>
    <t>chr16:87604287-87604329</t>
  </si>
  <si>
    <t>chr5:146878727-146878757</t>
  </si>
  <si>
    <t>(AARRG)*</t>
  </si>
  <si>
    <t>chr4:39348424-39348479</t>
  </si>
  <si>
    <t>chr6:170561906-170562017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</si>
</sst>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\-d"/>
  </numFmts>
  <fonts count="44">
    <font>
      <sz val="12"/>
      <color theme="1"/>
      <name val="Calibri"/>
      <scheme val="minor"/>
    </font>
    <font>
      <sz val="12"/>
      <color rgb="FF000000"/>
      <name val="Arial"/>
    </font>
    <font>
      <sz val="12"/>
      <color rgb="FF1F1F1F"/>
      <name val="Arial"/>
    </font>
    <font>
      <sz val="10"/>
      <color rgb="FF000000"/>
      <name val="Arial"/>
    </font>
    <font>
      <sz val="12"/>
      <color theme="1"/>
      <name val="Arial"/>
    </font>
    <font>
      <b/>
      <sz val="10"/>
      <color rgb="FF000000"/>
      <name val="Arial"/>
    </font>
    <font>
      <b/>
      <sz val="11"/>
      <color rgb="FF000000"/>
      <name val="Arial"/>
    </font>
    <font>
      <sz val="12"/>
      <name val="Calibri"/>
    </font>
    <font>
      <sz val="10"/>
      <color theme="1"/>
      <name val="Arial"/>
    </font>
    <font>
      <sz val="10"/>
      <color theme="1"/>
      <name val="Calibri"/>
    </font>
    <font>
      <b/>
      <sz val="10"/>
      <color theme="1"/>
      <name val="Arial"/>
    </font>
    <font>
      <b/>
      <sz val="10"/>
      <color theme="1"/>
      <name val="Calibri"/>
    </font>
    <font>
      <sz val="10"/>
      <color rgb="FF1F1F1F"/>
      <name val="Arial"/>
    </font>
    <font>
      <sz val="10"/>
      <color rgb="FF000000"/>
      <name val="Calibri"/>
    </font>
    <font>
      <sz val="10"/>
      <color rgb="FFFF0000"/>
      <name val="Arial"/>
    </font>
    <font>
      <sz val="10"/>
      <color rgb="FFFF0000"/>
      <name val="Calibri"/>
    </font>
    <font>
      <sz val="12"/>
      <color theme="1"/>
      <name val="Calibri"/>
    </font>
    <font>
      <b/>
      <i/>
      <sz val="10"/>
      <color theme="1"/>
      <name val="Arial"/>
    </font>
    <font>
      <b/>
      <sz val="12"/>
      <color theme="1"/>
      <name val="Calibri"/>
    </font>
    <font>
      <sz val="12"/>
      <color rgb="FF000000"/>
      <name val="Calibri"/>
    </font>
    <font>
      <i/>
      <sz val="10"/>
      <color theme="1"/>
      <name val="Arial"/>
    </font>
    <font>
      <sz val="9"/>
      <color rgb="FF1F1F1F"/>
      <name val="Arial"/>
    </font>
    <font>
      <sz val="12"/>
      <color rgb="FF000000"/>
      <name val="&quot;aptos narrow&quot;"/>
    </font>
    <font>
      <b/>
      <i/>
      <sz val="10"/>
      <color theme="1"/>
      <name val="Calibri"/>
    </font>
    <font>
      <b/>
      <sz val="12"/>
      <color theme="1"/>
      <name val="Arial"/>
    </font>
    <font>
      <b/>
      <i/>
      <sz val="10"/>
      <color rgb="FF000000"/>
      <name val="Arial"/>
    </font>
    <font>
      <sz val="11"/>
      <color rgb="FF000000"/>
      <name val="Calibri"/>
    </font>
    <font>
      <i/>
      <sz val="10"/>
      <color rgb="FF000000"/>
      <name val="Arial"/>
    </font>
    <font>
      <b/>
      <sz val="12"/>
      <color rgb="FF000000"/>
      <name val="&quot;aptos narrow&quot;"/>
    </font>
    <font>
      <b/>
      <sz val="12"/>
      <color rgb="FF000000"/>
      <name val="Arial"/>
    </font>
    <font>
      <b/>
      <i/>
      <sz val="12"/>
      <color theme="1"/>
      <name val="Calibri"/>
    </font>
    <font>
      <sz val="10"/>
      <color rgb="FF666666"/>
      <name val="Arial"/>
    </font>
    <font>
      <b/>
      <u/>
      <sz val="12"/>
      <color rgb="FF000000"/>
      <name val="Arial, sans-serif"/>
    </font>
    <font>
      <sz val="12"/>
      <color rgb="FF000000"/>
      <name val="Arial, sans-serif"/>
    </font>
    <font>
      <b/>
      <sz val="12"/>
      <color rgb="FF000000"/>
      <name val="Arial, sans-serif"/>
    </font>
    <font>
      <i/>
      <sz val="12"/>
      <color rgb="FF000000"/>
      <name val="Arial, sans-serif"/>
    </font>
    <font>
      <b/>
      <u/>
      <sz val="12"/>
      <color rgb="FF1F1F1F"/>
      <name val="Arial, sans-serif"/>
    </font>
    <font>
      <sz val="12"/>
      <color rgb="FF1F1F1F"/>
      <name val="Arial, sans-serif"/>
    </font>
    <font>
      <b/>
      <sz val="12"/>
      <color rgb="FF1F1F1F"/>
      <name val="Arial, sans-serif"/>
    </font>
    <font>
      <i/>
      <sz val="12"/>
      <color rgb="FF1F1F1F"/>
      <name val="Arial, sans-serif"/>
    </font>
    <font>
      <b/>
      <u/>
      <sz val="10"/>
      <color rgb="FF000000"/>
      <name val="Arial"/>
    </font>
    <font>
      <b/>
      <u/>
      <sz val="10"/>
      <color theme="1"/>
      <name val="Arial"/>
    </font>
    <font>
      <b/>
      <sz val="10"/>
      <color rgb="FF1F1F1F"/>
      <name val="Arial"/>
    </font>
    <font>
      <i/>
      <sz val="10"/>
      <color rgb="FF1F1F1F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94DCF8"/>
        <bgColor rgb="FF94DCF8"/>
      </patternFill>
    </fill>
  </fills>
  <borders count="29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12">
    <xf numFmtId="0" fontId="0" fillId="0" borderId="0" xfId="0" applyFont="1" applyAlignment="1"/>
    <xf numFmtId="0" fontId="1" fillId="2" borderId="0" xfId="0" applyFont="1" applyFill="1" applyAlignment="1"/>
    <xf numFmtId="0" fontId="1" fillId="0" borderId="0" xfId="0" applyFont="1" applyAlignment="1"/>
    <xf numFmtId="0" fontId="2" fillId="2" borderId="0" xfId="0" applyFont="1" applyFill="1" applyAlignment="1"/>
    <xf numFmtId="0" fontId="2" fillId="0" borderId="0" xfId="0" applyFont="1" applyAlignme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8" fillId="0" borderId="0" xfId="0" applyFont="1"/>
    <xf numFmtId="0" fontId="9" fillId="0" borderId="0" xfId="0" applyFont="1"/>
    <xf numFmtId="0" fontId="11" fillId="0" borderId="0" xfId="0" applyFont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3" fontId="8" fillId="0" borderId="8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2" fillId="2" borderId="12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10" fillId="0" borderId="17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/>
    <xf numFmtId="0" fontId="5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0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right"/>
    </xf>
    <xf numFmtId="0" fontId="8" fillId="0" borderId="0" xfId="0" applyFont="1" applyAlignment="1">
      <alignment horizontal="left" vertical="top"/>
    </xf>
    <xf numFmtId="0" fontId="10" fillId="0" borderId="0" xfId="0" applyFont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3" fontId="3" fillId="0" borderId="8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0" fillId="0" borderId="13" xfId="0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/>
    </xf>
    <xf numFmtId="4" fontId="10" fillId="0" borderId="8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0" fontId="12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1" fontId="8" fillId="0" borderId="6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1" fontId="8" fillId="0" borderId="17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8" fillId="0" borderId="17" xfId="0" applyFont="1" applyBorder="1" applyAlignment="1">
      <alignment horizontal="center" wrapText="1"/>
    </xf>
    <xf numFmtId="1" fontId="10" fillId="0" borderId="17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" fontId="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1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 wrapText="1"/>
    </xf>
    <xf numFmtId="0" fontId="3" fillId="0" borderId="0" xfId="0" applyFont="1" applyAlignment="1">
      <alignment horizontal="left" vertical="top"/>
    </xf>
    <xf numFmtId="0" fontId="26" fillId="0" borderId="8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164" fontId="26" fillId="0" borderId="8" xfId="0" applyNumberFormat="1" applyFon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0" fontId="26" fillId="0" borderId="8" xfId="0" applyFont="1" applyBorder="1" applyAlignment="1">
      <alignment horizontal="center"/>
    </xf>
    <xf numFmtId="0" fontId="25" fillId="0" borderId="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 vertical="center"/>
    </xf>
    <xf numFmtId="0" fontId="10" fillId="0" borderId="8" xfId="0" applyFont="1" applyBorder="1"/>
    <xf numFmtId="0" fontId="10" fillId="0" borderId="0" xfId="0" applyFont="1"/>
    <xf numFmtId="0" fontId="8" fillId="0" borderId="18" xfId="0" applyFont="1" applyBorder="1" applyAlignment="1">
      <alignment horizontal="right"/>
    </xf>
    <xf numFmtId="0" fontId="8" fillId="0" borderId="9" xfId="0" applyFont="1" applyBorder="1" applyAlignment="1">
      <alignment horizontal="right"/>
    </xf>
    <xf numFmtId="0" fontId="10" fillId="0" borderId="4" xfId="0" applyFont="1" applyBorder="1"/>
    <xf numFmtId="0" fontId="10" fillId="0" borderId="5" xfId="0" applyFont="1" applyBorder="1" applyAlignment="1">
      <alignment horizontal="right"/>
    </xf>
    <xf numFmtId="0" fontId="8" fillId="0" borderId="5" xfId="0" applyFont="1" applyBorder="1"/>
    <xf numFmtId="0" fontId="10" fillId="0" borderId="6" xfId="0" applyFont="1" applyBorder="1" applyAlignment="1">
      <alignment horizontal="right"/>
    </xf>
    <xf numFmtId="0" fontId="8" fillId="0" borderId="2" xfId="0" applyFont="1" applyBorder="1"/>
    <xf numFmtId="0" fontId="10" fillId="0" borderId="20" xfId="0" applyFont="1" applyBorder="1"/>
    <xf numFmtId="0" fontId="10" fillId="0" borderId="0" xfId="0" applyFont="1" applyAlignment="1">
      <alignment horizontal="right"/>
    </xf>
    <xf numFmtId="0" fontId="8" fillId="0" borderId="21" xfId="0" applyFont="1" applyBorder="1"/>
    <xf numFmtId="0" fontId="10" fillId="0" borderId="22" xfId="0" applyFont="1" applyBorder="1"/>
    <xf numFmtId="0" fontId="10" fillId="0" borderId="2" xfId="0" applyFont="1" applyBorder="1" applyAlignment="1">
      <alignment horizontal="right"/>
    </xf>
    <xf numFmtId="0" fontId="8" fillId="0" borderId="23" xfId="0" applyFont="1" applyBorder="1"/>
    <xf numFmtId="0" fontId="10" fillId="0" borderId="8" xfId="0" applyFont="1" applyBorder="1" applyAlignment="1">
      <alignment horizontal="right"/>
    </xf>
    <xf numFmtId="0" fontId="8" fillId="0" borderId="8" xfId="0" applyFont="1" applyBorder="1"/>
    <xf numFmtId="0" fontId="4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2" fontId="4" fillId="0" borderId="0" xfId="0" applyNumberFormat="1" applyFont="1"/>
    <xf numFmtId="0" fontId="5" fillId="0" borderId="4" xfId="0" applyFont="1" applyBorder="1"/>
    <xf numFmtId="0" fontId="5" fillId="0" borderId="5" xfId="0" applyFont="1" applyBorder="1"/>
    <xf numFmtId="0" fontId="5" fillId="4" borderId="24" xfId="0" applyFont="1" applyFill="1" applyBorder="1"/>
    <xf numFmtId="0" fontId="5" fillId="4" borderId="25" xfId="0" applyFont="1" applyFill="1" applyBorder="1"/>
    <xf numFmtId="2" fontId="5" fillId="4" borderId="10" xfId="0" applyNumberFormat="1" applyFont="1" applyFill="1" applyBorder="1"/>
    <xf numFmtId="0" fontId="5" fillId="4" borderId="10" xfId="0" applyFont="1" applyFill="1" applyBorder="1"/>
    <xf numFmtId="0" fontId="5" fillId="4" borderId="8" xfId="0" applyFont="1" applyFill="1" applyBorder="1"/>
    <xf numFmtId="0" fontId="3" fillId="0" borderId="3" xfId="0" applyFont="1" applyBorder="1" applyAlignment="1">
      <alignment horizontal="right"/>
    </xf>
    <xf numFmtId="0" fontId="3" fillId="0" borderId="19" xfId="0" applyFont="1" applyBorder="1" applyAlignment="1">
      <alignment horizontal="right"/>
    </xf>
    <xf numFmtId="0" fontId="3" fillId="0" borderId="1" xfId="0" applyFont="1" applyBorder="1"/>
    <xf numFmtId="0" fontId="3" fillId="0" borderId="16" xfId="0" applyFont="1" applyBorder="1"/>
    <xf numFmtId="0" fontId="3" fillId="0" borderId="3" xfId="0" applyFont="1" applyBorder="1"/>
    <xf numFmtId="0" fontId="3" fillId="0" borderId="16" xfId="0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11" fontId="3" fillId="0" borderId="9" xfId="0" applyNumberFormat="1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3" fillId="0" borderId="18" xfId="0" applyFont="1" applyBorder="1"/>
    <xf numFmtId="0" fontId="3" fillId="0" borderId="9" xfId="0" applyFont="1" applyBorder="1"/>
    <xf numFmtId="0" fontId="3" fillId="0" borderId="18" xfId="0" applyFont="1" applyBorder="1" applyAlignment="1">
      <alignment horizontal="right"/>
    </xf>
    <xf numFmtId="0" fontId="3" fillId="0" borderId="0" xfId="0" applyFont="1" applyAlignment="1">
      <alignment horizontal="right"/>
    </xf>
    <xf numFmtId="2" fontId="3" fillId="0" borderId="18" xfId="0" applyNumberFormat="1" applyFont="1" applyBorder="1" applyAlignment="1">
      <alignment horizontal="right"/>
    </xf>
    <xf numFmtId="0" fontId="3" fillId="0" borderId="15" xfId="0" applyFont="1" applyBorder="1"/>
    <xf numFmtId="2" fontId="3" fillId="0" borderId="18" xfId="0" applyNumberFormat="1" applyFont="1" applyBorder="1"/>
    <xf numFmtId="0" fontId="3" fillId="0" borderId="14" xfId="0" applyFont="1" applyBorder="1" applyAlignment="1">
      <alignment horizontal="right"/>
    </xf>
    <xf numFmtId="0" fontId="3" fillId="0" borderId="5" xfId="0" applyFont="1" applyBorder="1" applyAlignment="1">
      <alignment horizontal="right"/>
    </xf>
    <xf numFmtId="0" fontId="3" fillId="0" borderId="5" xfId="0" applyFont="1" applyBorder="1"/>
    <xf numFmtId="0" fontId="3" fillId="0" borderId="13" xfId="0" applyFont="1" applyBorder="1"/>
    <xf numFmtId="2" fontId="3" fillId="0" borderId="5" xfId="0" applyNumberFormat="1" applyFont="1" applyBorder="1"/>
    <xf numFmtId="0" fontId="3" fillId="0" borderId="6" xfId="0" applyFont="1" applyBorder="1"/>
    <xf numFmtId="0" fontId="5" fillId="0" borderId="6" xfId="0" applyFont="1" applyBorder="1" applyAlignment="1">
      <alignment horizontal="right"/>
    </xf>
    <xf numFmtId="2" fontId="3" fillId="0" borderId="0" xfId="0" applyNumberFormat="1" applyFont="1"/>
    <xf numFmtId="0" fontId="3" fillId="0" borderId="19" xfId="0" applyFont="1" applyBorder="1"/>
    <xf numFmtId="0" fontId="3" fillId="0" borderId="1" xfId="0" applyFont="1" applyBorder="1" applyAlignment="1">
      <alignment horizontal="right"/>
    </xf>
    <xf numFmtId="2" fontId="3" fillId="0" borderId="1" xfId="0" applyNumberFormat="1" applyFont="1" applyBorder="1"/>
    <xf numFmtId="0" fontId="3" fillId="0" borderId="14" xfId="0" applyFont="1" applyBorder="1"/>
    <xf numFmtId="0" fontId="3" fillId="0" borderId="13" xfId="0" applyFont="1" applyBorder="1" applyAlignment="1">
      <alignment horizontal="right"/>
    </xf>
    <xf numFmtId="2" fontId="3" fillId="0" borderId="13" xfId="0" applyNumberFormat="1" applyFont="1" applyBorder="1"/>
    <xf numFmtId="0" fontId="3" fillId="0" borderId="17" xfId="0" applyFont="1" applyBorder="1"/>
    <xf numFmtId="0" fontId="8" fillId="0" borderId="7" xfId="0" applyFont="1" applyBorder="1" applyAlignment="1">
      <alignment horizontal="right"/>
    </xf>
    <xf numFmtId="0" fontId="18" fillId="0" borderId="0" xfId="0" applyFont="1"/>
    <xf numFmtId="0" fontId="8" fillId="0" borderId="0" xfId="0" applyFont="1" applyAlignment="1">
      <alignment wrapText="1"/>
    </xf>
    <xf numFmtId="0" fontId="8" fillId="0" borderId="3" xfId="0" applyFont="1" applyBorder="1" applyAlignment="1">
      <alignment horizontal="right"/>
    </xf>
    <xf numFmtId="0" fontId="9" fillId="0" borderId="0" xfId="0" applyFont="1" applyAlignment="1">
      <alignment wrapText="1"/>
    </xf>
    <xf numFmtId="0" fontId="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1" fontId="3" fillId="0" borderId="13" xfId="0" applyNumberFormat="1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1" fontId="3" fillId="0" borderId="17" xfId="0" applyNumberFormat="1" applyFont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16" fillId="2" borderId="12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27" fillId="2" borderId="26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25" fillId="0" borderId="8" xfId="0" applyFont="1" applyBorder="1"/>
    <xf numFmtId="0" fontId="3" fillId="0" borderId="8" xfId="0" applyFont="1" applyBorder="1" applyAlignment="1">
      <alignment horizontal="center"/>
    </xf>
    <xf numFmtId="0" fontId="5" fillId="0" borderId="8" xfId="0" applyFont="1" applyBorder="1"/>
    <xf numFmtId="0" fontId="5" fillId="0" borderId="8" xfId="0" applyFont="1" applyBorder="1" applyAlignment="1">
      <alignment horizontal="center"/>
    </xf>
    <xf numFmtId="0" fontId="25" fillId="0" borderId="8" xfId="0" applyFont="1" applyBorder="1" applyAlignment="1">
      <alignment horizontal="left"/>
    </xf>
    <xf numFmtId="0" fontId="3" fillId="0" borderId="8" xfId="0" applyFont="1" applyBorder="1" applyAlignment="1">
      <alignment horizontal="center" wrapText="1"/>
    </xf>
    <xf numFmtId="0" fontId="25" fillId="0" borderId="8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/>
    </xf>
    <xf numFmtId="0" fontId="5" fillId="0" borderId="8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10" fillId="0" borderId="8" xfId="0" applyFont="1" applyBorder="1" applyAlignment="1">
      <alignment horizontal="center"/>
    </xf>
    <xf numFmtId="0" fontId="9" fillId="0" borderId="8" xfId="0" applyFont="1" applyBorder="1"/>
    <xf numFmtId="0" fontId="10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5" fillId="0" borderId="18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5" fillId="0" borderId="17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8" fillId="0" borderId="0" xfId="0" applyFont="1"/>
    <xf numFmtId="0" fontId="29" fillId="0" borderId="0" xfId="0" applyFont="1"/>
    <xf numFmtId="0" fontId="5" fillId="0" borderId="8" xfId="0" applyFont="1" applyBorder="1" applyAlignment="1"/>
    <xf numFmtId="0" fontId="3" fillId="0" borderId="8" xfId="0" applyFont="1" applyBorder="1"/>
    <xf numFmtId="0" fontId="3" fillId="0" borderId="8" xfId="0" applyFont="1" applyBorder="1" applyAlignment="1">
      <alignment horizontal="right"/>
    </xf>
    <xf numFmtId="0" fontId="8" fillId="0" borderId="1" xfId="0" applyFont="1" applyBorder="1"/>
    <xf numFmtId="0" fontId="17" fillId="0" borderId="8" xfId="0" applyFont="1" applyBorder="1" applyAlignment="1">
      <alignment horizontal="center" wrapText="1"/>
    </xf>
    <xf numFmtId="0" fontId="8" fillId="0" borderId="18" xfId="0" applyFont="1" applyBorder="1"/>
    <xf numFmtId="0" fontId="17" fillId="0" borderId="8" xfId="0" applyFont="1" applyBorder="1" applyAlignment="1">
      <alignment horizontal="center"/>
    </xf>
    <xf numFmtId="0" fontId="30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5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0" fillId="0" borderId="28" xfId="0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31" fillId="2" borderId="12" xfId="0" applyFont="1" applyFill="1" applyBorder="1"/>
    <xf numFmtId="0" fontId="5" fillId="0" borderId="1" xfId="0" applyFont="1" applyBorder="1" applyAlignment="1">
      <alignment horizontal="center" vertical="center"/>
    </xf>
    <xf numFmtId="0" fontId="7" fillId="0" borderId="2" xfId="0" applyFont="1" applyBorder="1"/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10" fillId="0" borderId="3" xfId="0" applyFont="1" applyBorder="1" applyAlignment="1">
      <alignment horizontal="center" vertical="center" wrapText="1"/>
    </xf>
    <xf numFmtId="0" fontId="7" fillId="0" borderId="7" xfId="0" applyFont="1" applyBorder="1"/>
    <xf numFmtId="0" fontId="10" fillId="0" borderId="4" xfId="0" applyFont="1" applyBorder="1" applyAlignment="1">
      <alignment horizontal="center" vertical="center" wrapText="1"/>
    </xf>
    <xf numFmtId="0" fontId="7" fillId="0" borderId="5" xfId="0" applyFont="1" applyBorder="1"/>
    <xf numFmtId="0" fontId="7" fillId="0" borderId="6" xfId="0" applyFont="1" applyBorder="1"/>
    <xf numFmtId="0" fontId="8" fillId="0" borderId="3" xfId="0" applyFont="1" applyBorder="1" applyAlignment="1">
      <alignment horizontal="center" vertical="center" wrapText="1"/>
    </xf>
    <xf numFmtId="0" fontId="7" fillId="0" borderId="9" xfId="0" applyFont="1" applyBorder="1"/>
    <xf numFmtId="0" fontId="8" fillId="0" borderId="4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13" xfId="0" applyFont="1" applyBorder="1"/>
    <xf numFmtId="0" fontId="10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7" fillId="0" borderId="17" xfId="0" applyFont="1" applyBorder="1"/>
    <xf numFmtId="0" fontId="10" fillId="0" borderId="5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7" fillId="0" borderId="18" xfId="0" applyFont="1" applyBorder="1"/>
    <xf numFmtId="0" fontId="10" fillId="0" borderId="4" xfId="0" applyFont="1" applyBorder="1" applyAlignment="1">
      <alignment horizontal="center" vertical="center"/>
    </xf>
    <xf numFmtId="3" fontId="17" fillId="0" borderId="3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/>
    </xf>
    <xf numFmtId="0" fontId="10" fillId="0" borderId="19" xfId="0" applyFont="1" applyBorder="1" applyAlignment="1">
      <alignment horizontal="center" vertical="center" wrapText="1"/>
    </xf>
    <xf numFmtId="0" fontId="7" fillId="0" borderId="15" xfId="0" applyFont="1" applyBorder="1"/>
    <xf numFmtId="0" fontId="7" fillId="0" borderId="14" xfId="0" applyFont="1" applyBorder="1"/>
    <xf numFmtId="0" fontId="8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5" xfId="0" applyFont="1" applyBorder="1"/>
    <xf numFmtId="0" fontId="8" fillId="0" borderId="0" xfId="0" applyFont="1"/>
    <xf numFmtId="0" fontId="5" fillId="0" borderId="5" xfId="0" applyFont="1" applyBorder="1" applyAlignment="1">
      <alignment horizontal="center"/>
    </xf>
    <xf numFmtId="0" fontId="3" fillId="0" borderId="0" xfId="0" applyFont="1" applyAlignment="1"/>
    <xf numFmtId="0" fontId="10" fillId="0" borderId="9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24"/>
  <sheetViews>
    <sheetView workbookViewId="0"/>
  </sheetViews>
  <sheetFormatPr baseColWidth="10" defaultColWidth="11.1640625" defaultRowHeight="15" customHeight="1"/>
  <sheetData>
    <row r="1" spans="1:1">
      <c r="A1" s="1" t="s">
        <v>0</v>
      </c>
    </row>
    <row r="2" spans="1:1">
      <c r="A2" s="1" t="s">
        <v>1</v>
      </c>
    </row>
    <row r="3" spans="1:1">
      <c r="A3" s="2" t="s">
        <v>2</v>
      </c>
    </row>
    <row r="4" spans="1:1">
      <c r="A4" s="2" t="s">
        <v>3</v>
      </c>
    </row>
    <row r="5" spans="1:1">
      <c r="A5" s="1" t="s">
        <v>4</v>
      </c>
    </row>
    <row r="6" spans="1:1">
      <c r="A6" s="2" t="s">
        <v>5</v>
      </c>
    </row>
    <row r="7" spans="1:1">
      <c r="A7" s="3" t="s">
        <v>6</v>
      </c>
    </row>
    <row r="8" spans="1:1">
      <c r="A8" s="2" t="s">
        <v>7</v>
      </c>
    </row>
    <row r="9" spans="1:1">
      <c r="A9" s="2" t="s">
        <v>8</v>
      </c>
    </row>
    <row r="10" spans="1:1">
      <c r="A10" s="1" t="s">
        <v>9</v>
      </c>
    </row>
    <row r="11" spans="1:1">
      <c r="A11" s="1" t="s">
        <v>10</v>
      </c>
    </row>
    <row r="12" spans="1:1">
      <c r="A12" s="3" t="s">
        <v>11</v>
      </c>
    </row>
    <row r="13" spans="1:1">
      <c r="A13" s="1" t="s">
        <v>12</v>
      </c>
    </row>
    <row r="14" spans="1:1">
      <c r="A14" s="1" t="s">
        <v>13</v>
      </c>
    </row>
    <row r="15" spans="1:1">
      <c r="A15" s="1" t="s">
        <v>14</v>
      </c>
    </row>
    <row r="16" spans="1:1">
      <c r="A16" s="1" t="s">
        <v>15</v>
      </c>
    </row>
    <row r="17" spans="1:1">
      <c r="A17" s="2" t="s">
        <v>16</v>
      </c>
    </row>
    <row r="18" spans="1:1">
      <c r="A18" s="4" t="s">
        <v>17</v>
      </c>
    </row>
    <row r="19" spans="1:1">
      <c r="A19" s="1" t="s">
        <v>18</v>
      </c>
    </row>
    <row r="20" spans="1:1">
      <c r="A20" s="2" t="s">
        <v>19</v>
      </c>
    </row>
    <row r="21" spans="1:1">
      <c r="A21" s="2" t="s">
        <v>20</v>
      </c>
    </row>
    <row r="22" spans="1:1">
      <c r="A22" s="2" t="s">
        <v>21</v>
      </c>
    </row>
    <row r="23" spans="1:1">
      <c r="A23" s="2" t="s">
        <v>22</v>
      </c>
    </row>
    <row r="24" spans="1:1">
      <c r="A24" s="1" t="s">
        <v>23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493"/>
  <sheetViews>
    <sheetView workbookViewId="0"/>
  </sheetViews>
  <sheetFormatPr baseColWidth="10" defaultColWidth="11.1640625" defaultRowHeight="15" customHeight="1"/>
  <cols>
    <col min="1" max="2" width="11.1640625" customWidth="1"/>
    <col min="3" max="3" width="25.1640625" customWidth="1"/>
    <col min="4" max="27" width="11.1640625" customWidth="1"/>
  </cols>
  <sheetData>
    <row r="1" spans="1:7" ht="25.5" customHeight="1">
      <c r="A1" s="126" t="s">
        <v>1035</v>
      </c>
    </row>
    <row r="3" spans="1:7" ht="16">
      <c r="A3" s="45" t="s">
        <v>1036</v>
      </c>
      <c r="B3" s="45" t="s">
        <v>797</v>
      </c>
      <c r="C3" s="88" t="s">
        <v>1037</v>
      </c>
      <c r="D3" s="88" t="s">
        <v>45</v>
      </c>
      <c r="E3" s="88" t="s">
        <v>1038</v>
      </c>
      <c r="F3" s="88" t="s">
        <v>1039</v>
      </c>
      <c r="G3" s="102"/>
    </row>
    <row r="4" spans="1:7" ht="16">
      <c r="A4" s="276" t="s">
        <v>1040</v>
      </c>
      <c r="B4" s="295" t="s">
        <v>82</v>
      </c>
      <c r="C4" s="293">
        <v>38</v>
      </c>
      <c r="D4" s="293" t="s">
        <v>1041</v>
      </c>
      <c r="E4" s="127" t="s">
        <v>88</v>
      </c>
      <c r="F4" s="127">
        <v>2</v>
      </c>
      <c r="G4" s="102"/>
    </row>
    <row r="5" spans="1:7" ht="16">
      <c r="A5" s="269"/>
      <c r="B5" s="269"/>
      <c r="C5" s="269"/>
      <c r="D5" s="264"/>
      <c r="E5" s="127" t="s">
        <v>84</v>
      </c>
      <c r="F5" s="127">
        <v>1</v>
      </c>
      <c r="G5" s="102"/>
    </row>
    <row r="6" spans="1:7" ht="16">
      <c r="A6" s="269"/>
      <c r="B6" s="269"/>
      <c r="C6" s="269"/>
      <c r="D6" s="127" t="s">
        <v>1042</v>
      </c>
      <c r="E6" s="127" t="s">
        <v>88</v>
      </c>
      <c r="F6" s="127">
        <v>1</v>
      </c>
      <c r="G6" s="102"/>
    </row>
    <row r="7" spans="1:7" ht="16">
      <c r="A7" s="269"/>
      <c r="B7" s="269"/>
      <c r="C7" s="269"/>
      <c r="D7" s="127" t="s">
        <v>1043</v>
      </c>
      <c r="E7" s="127" t="s">
        <v>88</v>
      </c>
      <c r="F7" s="127">
        <v>1</v>
      </c>
      <c r="G7" s="102"/>
    </row>
    <row r="8" spans="1:7" ht="16">
      <c r="A8" s="269"/>
      <c r="B8" s="269"/>
      <c r="C8" s="269"/>
      <c r="D8" s="293" t="s">
        <v>1044</v>
      </c>
      <c r="E8" s="127" t="s">
        <v>88</v>
      </c>
      <c r="F8" s="127">
        <v>4</v>
      </c>
      <c r="G8" s="102"/>
    </row>
    <row r="9" spans="1:7" ht="16">
      <c r="A9" s="269"/>
      <c r="B9" s="269"/>
      <c r="C9" s="269"/>
      <c r="D9" s="264"/>
      <c r="E9" s="127" t="s">
        <v>84</v>
      </c>
      <c r="F9" s="127">
        <v>2</v>
      </c>
      <c r="G9" s="102"/>
    </row>
    <row r="10" spans="1:7" ht="16">
      <c r="A10" s="269"/>
      <c r="B10" s="269"/>
      <c r="C10" s="269"/>
      <c r="D10" s="127" t="s">
        <v>1045</v>
      </c>
      <c r="E10" s="127" t="s">
        <v>84</v>
      </c>
      <c r="F10" s="127">
        <v>1</v>
      </c>
      <c r="G10" s="102"/>
    </row>
    <row r="11" spans="1:7" ht="16">
      <c r="A11" s="269"/>
      <c r="B11" s="269"/>
      <c r="C11" s="269"/>
      <c r="D11" s="127" t="s">
        <v>1046</v>
      </c>
      <c r="E11" s="127" t="s">
        <v>88</v>
      </c>
      <c r="F11" s="127">
        <v>2</v>
      </c>
      <c r="G11" s="102"/>
    </row>
    <row r="12" spans="1:7" ht="16">
      <c r="A12" s="269"/>
      <c r="B12" s="269"/>
      <c r="C12" s="269"/>
      <c r="D12" s="127" t="s">
        <v>1047</v>
      </c>
      <c r="E12" s="127" t="s">
        <v>88</v>
      </c>
      <c r="F12" s="127">
        <v>2</v>
      </c>
      <c r="G12" s="102"/>
    </row>
    <row r="13" spans="1:7" ht="16">
      <c r="A13" s="269"/>
      <c r="B13" s="269"/>
      <c r="C13" s="269"/>
      <c r="D13" s="127" t="s">
        <v>1048</v>
      </c>
      <c r="E13" s="127" t="s">
        <v>88</v>
      </c>
      <c r="F13" s="127">
        <v>1</v>
      </c>
      <c r="G13" s="102"/>
    </row>
    <row r="14" spans="1:7" ht="16">
      <c r="A14" s="269"/>
      <c r="B14" s="269"/>
      <c r="C14" s="269"/>
      <c r="D14" s="127" t="s">
        <v>1049</v>
      </c>
      <c r="E14" s="127" t="s">
        <v>88</v>
      </c>
      <c r="F14" s="127">
        <v>2</v>
      </c>
      <c r="G14" s="102"/>
    </row>
    <row r="15" spans="1:7" ht="16">
      <c r="A15" s="269"/>
      <c r="B15" s="269"/>
      <c r="C15" s="269"/>
      <c r="D15" s="127" t="s">
        <v>1049</v>
      </c>
      <c r="E15" s="127" t="s">
        <v>84</v>
      </c>
      <c r="F15" s="127">
        <v>1</v>
      </c>
      <c r="G15" s="102"/>
    </row>
    <row r="16" spans="1:7" ht="16">
      <c r="A16" s="269"/>
      <c r="B16" s="269"/>
      <c r="C16" s="264"/>
      <c r="D16" s="127" t="s">
        <v>1050</v>
      </c>
      <c r="E16" s="127" t="s">
        <v>84</v>
      </c>
      <c r="F16" s="127">
        <v>1</v>
      </c>
      <c r="G16" s="102"/>
    </row>
    <row r="17" spans="1:7" ht="16">
      <c r="A17" s="269"/>
      <c r="B17" s="269"/>
      <c r="C17" s="293">
        <v>39</v>
      </c>
      <c r="D17" s="127" t="s">
        <v>1051</v>
      </c>
      <c r="E17" s="127" t="s">
        <v>88</v>
      </c>
      <c r="F17" s="127">
        <v>2</v>
      </c>
      <c r="G17" s="102"/>
    </row>
    <row r="18" spans="1:7" ht="16">
      <c r="A18" s="269"/>
      <c r="B18" s="269"/>
      <c r="C18" s="269"/>
      <c r="D18" s="127" t="s">
        <v>1045</v>
      </c>
      <c r="E18" s="127" t="s">
        <v>84</v>
      </c>
      <c r="F18" s="127">
        <v>1</v>
      </c>
      <c r="G18" s="102"/>
    </row>
    <row r="19" spans="1:7" ht="16">
      <c r="A19" s="269"/>
      <c r="B19" s="269"/>
      <c r="C19" s="269"/>
      <c r="D19" s="127" t="s">
        <v>1046</v>
      </c>
      <c r="E19" s="127" t="s">
        <v>88</v>
      </c>
      <c r="F19" s="127">
        <v>3</v>
      </c>
      <c r="G19" s="102"/>
    </row>
    <row r="20" spans="1:7" ht="16">
      <c r="A20" s="269"/>
      <c r="B20" s="269"/>
      <c r="C20" s="264"/>
      <c r="D20" s="127" t="s">
        <v>1047</v>
      </c>
      <c r="E20" s="127" t="s">
        <v>88</v>
      </c>
      <c r="F20" s="127">
        <v>1</v>
      </c>
      <c r="G20" s="102"/>
    </row>
    <row r="21" spans="1:7" ht="16">
      <c r="A21" s="269"/>
      <c r="B21" s="269"/>
      <c r="C21" s="293">
        <v>40</v>
      </c>
      <c r="D21" s="127" t="s">
        <v>1052</v>
      </c>
      <c r="E21" s="127" t="s">
        <v>88</v>
      </c>
      <c r="F21" s="127">
        <v>1</v>
      </c>
      <c r="G21" s="102"/>
    </row>
    <row r="22" spans="1:7" ht="16">
      <c r="A22" s="269"/>
      <c r="B22" s="269"/>
      <c r="C22" s="269"/>
      <c r="D22" s="127" t="s">
        <v>1043</v>
      </c>
      <c r="E22" s="127" t="s">
        <v>88</v>
      </c>
      <c r="F22" s="127">
        <v>1</v>
      </c>
      <c r="G22" s="102"/>
    </row>
    <row r="23" spans="1:7" ht="16">
      <c r="A23" s="269"/>
      <c r="B23" s="269"/>
      <c r="C23" s="269"/>
      <c r="D23" s="127" t="s">
        <v>1051</v>
      </c>
      <c r="E23" s="127" t="s">
        <v>88</v>
      </c>
      <c r="F23" s="127">
        <v>3</v>
      </c>
      <c r="G23" s="102"/>
    </row>
    <row r="24" spans="1:7" ht="16">
      <c r="A24" s="269"/>
      <c r="B24" s="269"/>
      <c r="C24" s="269"/>
      <c r="D24" s="293" t="s">
        <v>1048</v>
      </c>
      <c r="E24" s="127" t="s">
        <v>88</v>
      </c>
      <c r="F24" s="127">
        <v>1</v>
      </c>
      <c r="G24" s="102"/>
    </row>
    <row r="25" spans="1:7" ht="16">
      <c r="A25" s="269"/>
      <c r="B25" s="269"/>
      <c r="C25" s="269"/>
      <c r="D25" s="264"/>
      <c r="E25" s="127" t="s">
        <v>84</v>
      </c>
      <c r="F25" s="127">
        <v>1</v>
      </c>
      <c r="G25" s="102"/>
    </row>
    <row r="26" spans="1:7" ht="16">
      <c r="A26" s="269"/>
      <c r="B26" s="269"/>
      <c r="C26" s="264"/>
      <c r="D26" s="127" t="s">
        <v>1053</v>
      </c>
      <c r="E26" s="127" t="s">
        <v>88</v>
      </c>
      <c r="F26" s="127">
        <v>1</v>
      </c>
      <c r="G26" s="102"/>
    </row>
    <row r="27" spans="1:7" ht="16">
      <c r="A27" s="269"/>
      <c r="B27" s="269"/>
      <c r="C27" s="293">
        <v>41</v>
      </c>
      <c r="D27" s="127" t="s">
        <v>1051</v>
      </c>
      <c r="E27" s="127" t="s">
        <v>84</v>
      </c>
      <c r="F27" s="127">
        <v>1</v>
      </c>
      <c r="G27" s="102"/>
    </row>
    <row r="28" spans="1:7" ht="16">
      <c r="A28" s="269"/>
      <c r="B28" s="269"/>
      <c r="C28" s="269"/>
      <c r="D28" s="293" t="s">
        <v>1046</v>
      </c>
      <c r="E28" s="127" t="s">
        <v>88</v>
      </c>
      <c r="F28" s="127">
        <v>1</v>
      </c>
      <c r="G28" s="102"/>
    </row>
    <row r="29" spans="1:7" ht="16">
      <c r="A29" s="269"/>
      <c r="B29" s="269"/>
      <c r="C29" s="269"/>
      <c r="D29" s="264"/>
      <c r="E29" s="127" t="s">
        <v>84</v>
      </c>
      <c r="F29" s="127">
        <v>1</v>
      </c>
      <c r="G29" s="102"/>
    </row>
    <row r="30" spans="1:7" ht="16">
      <c r="A30" s="269"/>
      <c r="B30" s="269"/>
      <c r="C30" s="264"/>
      <c r="D30" s="127" t="s">
        <v>1047</v>
      </c>
      <c r="E30" s="127" t="s">
        <v>88</v>
      </c>
      <c r="F30" s="127">
        <v>2</v>
      </c>
      <c r="G30" s="102"/>
    </row>
    <row r="31" spans="1:7" ht="16">
      <c r="A31" s="269"/>
      <c r="B31" s="269"/>
      <c r="C31" s="127">
        <v>42</v>
      </c>
      <c r="D31" s="127" t="s">
        <v>1046</v>
      </c>
      <c r="E31" s="127" t="s">
        <v>88</v>
      </c>
      <c r="F31" s="127">
        <v>1</v>
      </c>
      <c r="G31" s="102"/>
    </row>
    <row r="32" spans="1:7" ht="16">
      <c r="A32" s="269"/>
      <c r="B32" s="269"/>
      <c r="C32" s="293">
        <v>43</v>
      </c>
      <c r="D32" s="127" t="s">
        <v>1054</v>
      </c>
      <c r="E32" s="127" t="s">
        <v>88</v>
      </c>
      <c r="F32" s="127">
        <v>1</v>
      </c>
      <c r="G32" s="102"/>
    </row>
    <row r="33" spans="1:7" ht="16">
      <c r="A33" s="269"/>
      <c r="B33" s="269"/>
      <c r="C33" s="269"/>
      <c r="D33" s="127" t="s">
        <v>1042</v>
      </c>
      <c r="E33" s="127" t="s">
        <v>88</v>
      </c>
      <c r="F33" s="127">
        <v>1</v>
      </c>
      <c r="G33" s="102"/>
    </row>
    <row r="34" spans="1:7" ht="16">
      <c r="A34" s="269"/>
      <c r="B34" s="269"/>
      <c r="C34" s="264"/>
      <c r="D34" s="127" t="s">
        <v>1051</v>
      </c>
      <c r="E34" s="127" t="s">
        <v>88</v>
      </c>
      <c r="F34" s="127">
        <v>1</v>
      </c>
      <c r="G34" s="102"/>
    </row>
    <row r="35" spans="1:7" ht="16">
      <c r="A35" s="269"/>
      <c r="B35" s="269"/>
      <c r="C35" s="127">
        <v>44</v>
      </c>
      <c r="D35" s="127" t="s">
        <v>1047</v>
      </c>
      <c r="E35" s="127" t="s">
        <v>88</v>
      </c>
      <c r="F35" s="127">
        <v>1</v>
      </c>
      <c r="G35" s="102"/>
    </row>
    <row r="36" spans="1:7" ht="16">
      <c r="A36" s="264"/>
      <c r="B36" s="264"/>
      <c r="C36" s="127">
        <v>45</v>
      </c>
      <c r="D36" s="127" t="s">
        <v>1046</v>
      </c>
      <c r="E36" s="127" t="s">
        <v>88</v>
      </c>
      <c r="F36" s="127">
        <v>1</v>
      </c>
      <c r="G36" s="102"/>
    </row>
    <row r="37" spans="1:7" ht="16">
      <c r="A37" s="303" t="s">
        <v>1055</v>
      </c>
      <c r="B37" s="128" t="s">
        <v>127</v>
      </c>
      <c r="C37" s="99">
        <v>54</v>
      </c>
      <c r="D37" s="99" t="s">
        <v>1046</v>
      </c>
      <c r="E37" s="99" t="s">
        <v>88</v>
      </c>
      <c r="F37" s="99">
        <v>1</v>
      </c>
      <c r="G37" s="102"/>
    </row>
    <row r="38" spans="1:7" ht="16">
      <c r="A38" s="269"/>
      <c r="B38" s="295" t="s">
        <v>162</v>
      </c>
      <c r="C38" s="293">
        <v>44</v>
      </c>
      <c r="D38" s="127" t="s">
        <v>1051</v>
      </c>
      <c r="E38" s="127" t="s">
        <v>88</v>
      </c>
      <c r="F38" s="127">
        <v>1</v>
      </c>
      <c r="G38" s="102"/>
    </row>
    <row r="39" spans="1:7" ht="16">
      <c r="A39" s="269"/>
      <c r="B39" s="269"/>
      <c r="C39" s="269"/>
      <c r="D39" s="127" t="s">
        <v>1047</v>
      </c>
      <c r="E39" s="127" t="s">
        <v>84</v>
      </c>
      <c r="F39" s="127">
        <v>2</v>
      </c>
      <c r="G39" s="102"/>
    </row>
    <row r="40" spans="1:7" ht="16">
      <c r="A40" s="269"/>
      <c r="B40" s="269"/>
      <c r="C40" s="269"/>
      <c r="D40" s="127" t="s">
        <v>1049</v>
      </c>
      <c r="E40" s="127" t="s">
        <v>84</v>
      </c>
      <c r="F40" s="127">
        <v>2</v>
      </c>
      <c r="G40" s="102"/>
    </row>
    <row r="41" spans="1:7" ht="16">
      <c r="A41" s="269"/>
      <c r="B41" s="269"/>
      <c r="C41" s="269"/>
      <c r="D41" s="293" t="s">
        <v>1053</v>
      </c>
      <c r="E41" s="127" t="s">
        <v>88</v>
      </c>
      <c r="F41" s="127">
        <v>1</v>
      </c>
      <c r="G41" s="102"/>
    </row>
    <row r="42" spans="1:7" ht="16">
      <c r="A42" s="269"/>
      <c r="B42" s="269"/>
      <c r="C42" s="264"/>
      <c r="D42" s="264"/>
      <c r="E42" s="127" t="s">
        <v>84</v>
      </c>
      <c r="F42" s="127">
        <v>1</v>
      </c>
      <c r="G42" s="102"/>
    </row>
    <row r="43" spans="1:7" ht="16">
      <c r="A43" s="269"/>
      <c r="B43" s="269"/>
      <c r="C43" s="293">
        <v>45</v>
      </c>
      <c r="D43" s="127" t="s">
        <v>1054</v>
      </c>
      <c r="E43" s="127" t="s">
        <v>84</v>
      </c>
      <c r="F43" s="127">
        <v>1</v>
      </c>
      <c r="G43" s="102"/>
    </row>
    <row r="44" spans="1:7" ht="16">
      <c r="A44" s="269"/>
      <c r="B44" s="269"/>
      <c r="C44" s="269"/>
      <c r="D44" s="127" t="s">
        <v>1041</v>
      </c>
      <c r="E44" s="127" t="s">
        <v>88</v>
      </c>
      <c r="F44" s="127">
        <v>1</v>
      </c>
      <c r="G44" s="102"/>
    </row>
    <row r="45" spans="1:7" ht="16">
      <c r="A45" s="269"/>
      <c r="B45" s="269"/>
      <c r="C45" s="269"/>
      <c r="D45" s="127" t="s">
        <v>1043</v>
      </c>
      <c r="E45" s="127" t="s">
        <v>84</v>
      </c>
      <c r="F45" s="127">
        <v>1</v>
      </c>
      <c r="G45" s="102"/>
    </row>
    <row r="46" spans="1:7" ht="16">
      <c r="A46" s="269"/>
      <c r="B46" s="269"/>
      <c r="C46" s="269"/>
      <c r="D46" s="293" t="s">
        <v>1046</v>
      </c>
      <c r="E46" s="127" t="s">
        <v>88</v>
      </c>
      <c r="F46" s="127">
        <v>1</v>
      </c>
      <c r="G46" s="102"/>
    </row>
    <row r="47" spans="1:7" ht="16">
      <c r="A47" s="269"/>
      <c r="B47" s="269"/>
      <c r="C47" s="264"/>
      <c r="D47" s="264"/>
      <c r="E47" s="127" t="s">
        <v>88</v>
      </c>
      <c r="F47" s="127">
        <v>1</v>
      </c>
      <c r="G47" s="102"/>
    </row>
    <row r="48" spans="1:7" ht="16">
      <c r="A48" s="269"/>
      <c r="B48" s="264"/>
      <c r="C48" s="127">
        <v>46</v>
      </c>
      <c r="D48" s="127" t="s">
        <v>1048</v>
      </c>
      <c r="E48" s="127" t="s">
        <v>88</v>
      </c>
      <c r="F48" s="127">
        <v>1</v>
      </c>
      <c r="G48" s="102"/>
    </row>
    <row r="49" spans="1:7" ht="16">
      <c r="A49" s="269"/>
      <c r="B49" s="296" t="s">
        <v>239</v>
      </c>
      <c r="C49" s="294">
        <v>35</v>
      </c>
      <c r="D49" s="99" t="s">
        <v>1052</v>
      </c>
      <c r="E49" s="99" t="s">
        <v>84</v>
      </c>
      <c r="F49" s="99">
        <v>1</v>
      </c>
      <c r="G49" s="102"/>
    </row>
    <row r="50" spans="1:7" ht="16">
      <c r="A50" s="269"/>
      <c r="B50" s="269"/>
      <c r="C50" s="286"/>
      <c r="D50" s="99" t="s">
        <v>1043</v>
      </c>
      <c r="E50" s="99" t="s">
        <v>88</v>
      </c>
      <c r="F50" s="99">
        <v>1</v>
      </c>
      <c r="G50" s="102"/>
    </row>
    <row r="51" spans="1:7" ht="16">
      <c r="A51" s="269"/>
      <c r="B51" s="269"/>
      <c r="C51" s="286"/>
      <c r="D51" s="294" t="s">
        <v>1048</v>
      </c>
      <c r="E51" s="99" t="s">
        <v>88</v>
      </c>
      <c r="F51" s="99">
        <v>1</v>
      </c>
      <c r="G51" s="102"/>
    </row>
    <row r="52" spans="1:7" ht="16">
      <c r="A52" s="269"/>
      <c r="B52" s="269"/>
      <c r="C52" s="280"/>
      <c r="D52" s="280"/>
      <c r="E52" s="99" t="s">
        <v>84</v>
      </c>
      <c r="F52" s="99">
        <v>1</v>
      </c>
      <c r="G52" s="102"/>
    </row>
    <row r="53" spans="1:7" ht="16">
      <c r="A53" s="269"/>
      <c r="B53" s="269"/>
      <c r="C53" s="294">
        <v>36</v>
      </c>
      <c r="D53" s="99" t="s">
        <v>1054</v>
      </c>
      <c r="E53" s="99" t="s">
        <v>88</v>
      </c>
      <c r="F53" s="99">
        <v>1</v>
      </c>
      <c r="G53" s="102"/>
    </row>
    <row r="54" spans="1:7" ht="16">
      <c r="A54" s="269"/>
      <c r="B54" s="269"/>
      <c r="C54" s="286"/>
      <c r="D54" s="99" t="s">
        <v>1043</v>
      </c>
      <c r="E54" s="99" t="s">
        <v>84</v>
      </c>
      <c r="F54" s="99">
        <v>1</v>
      </c>
      <c r="G54" s="102"/>
    </row>
    <row r="55" spans="1:7" ht="16">
      <c r="A55" s="269"/>
      <c r="B55" s="269"/>
      <c r="C55" s="286"/>
      <c r="D55" s="294" t="s">
        <v>1045</v>
      </c>
      <c r="E55" s="99" t="s">
        <v>88</v>
      </c>
      <c r="F55" s="99">
        <v>1</v>
      </c>
      <c r="G55" s="102"/>
    </row>
    <row r="56" spans="1:7" ht="16">
      <c r="A56" s="269"/>
      <c r="B56" s="269"/>
      <c r="C56" s="286"/>
      <c r="D56" s="280"/>
      <c r="E56" s="99" t="s">
        <v>84</v>
      </c>
      <c r="F56" s="99">
        <v>1</v>
      </c>
      <c r="G56" s="102"/>
    </row>
    <row r="57" spans="1:7" ht="16">
      <c r="A57" s="269"/>
      <c r="B57" s="269"/>
      <c r="C57" s="280"/>
      <c r="D57" s="99" t="s">
        <v>1046</v>
      </c>
      <c r="E57" s="99" t="s">
        <v>84</v>
      </c>
      <c r="F57" s="99">
        <v>1</v>
      </c>
      <c r="G57" s="102"/>
    </row>
    <row r="58" spans="1:7" ht="16">
      <c r="A58" s="269"/>
      <c r="B58" s="269"/>
      <c r="C58" s="294">
        <v>37</v>
      </c>
      <c r="D58" s="99" t="s">
        <v>1042</v>
      </c>
      <c r="E58" s="99" t="s">
        <v>84</v>
      </c>
      <c r="F58" s="99">
        <v>1</v>
      </c>
      <c r="G58" s="102"/>
    </row>
    <row r="59" spans="1:7" ht="16">
      <c r="A59" s="269"/>
      <c r="B59" s="269"/>
      <c r="C59" s="286"/>
      <c r="D59" s="99" t="s">
        <v>1045</v>
      </c>
      <c r="E59" s="99" t="s">
        <v>88</v>
      </c>
      <c r="F59" s="99">
        <v>1</v>
      </c>
      <c r="G59" s="102"/>
    </row>
    <row r="60" spans="1:7" ht="16">
      <c r="A60" s="269"/>
      <c r="B60" s="269"/>
      <c r="C60" s="286"/>
      <c r="D60" s="99" t="s">
        <v>1046</v>
      </c>
      <c r="E60" s="99" t="s">
        <v>88</v>
      </c>
      <c r="F60" s="99">
        <v>1</v>
      </c>
      <c r="G60" s="102"/>
    </row>
    <row r="61" spans="1:7" ht="16">
      <c r="A61" s="269"/>
      <c r="B61" s="269"/>
      <c r="C61" s="280"/>
      <c r="D61" s="99" t="s">
        <v>1047</v>
      </c>
      <c r="E61" s="99" t="s">
        <v>88</v>
      </c>
      <c r="F61" s="99">
        <v>2</v>
      </c>
      <c r="G61" s="102"/>
    </row>
    <row r="62" spans="1:7" ht="16">
      <c r="A62" s="269"/>
      <c r="B62" s="269"/>
      <c r="C62" s="294">
        <v>38</v>
      </c>
      <c r="D62" s="99" t="s">
        <v>1044</v>
      </c>
      <c r="E62" s="99" t="s">
        <v>84</v>
      </c>
      <c r="F62" s="99">
        <v>1</v>
      </c>
      <c r="G62" s="102"/>
    </row>
    <row r="63" spans="1:7" ht="16">
      <c r="A63" s="269"/>
      <c r="B63" s="264"/>
      <c r="C63" s="280"/>
      <c r="D63" s="99" t="s">
        <v>1046</v>
      </c>
      <c r="E63" s="99" t="s">
        <v>84</v>
      </c>
      <c r="F63" s="99">
        <v>1</v>
      </c>
      <c r="G63" s="103"/>
    </row>
    <row r="64" spans="1:7" ht="16">
      <c r="A64" s="269"/>
      <c r="B64" s="296" t="s">
        <v>350</v>
      </c>
      <c r="C64" s="99">
        <v>37</v>
      </c>
      <c r="D64" s="99" t="s">
        <v>1046</v>
      </c>
      <c r="E64" s="99" t="s">
        <v>88</v>
      </c>
      <c r="F64" s="99">
        <v>1</v>
      </c>
      <c r="G64" s="102"/>
    </row>
    <row r="65" spans="1:7" ht="16">
      <c r="A65" s="269"/>
      <c r="B65" s="264"/>
      <c r="C65" s="99">
        <v>44</v>
      </c>
      <c r="D65" s="99" t="s">
        <v>1044</v>
      </c>
      <c r="E65" s="99" t="s">
        <v>88</v>
      </c>
      <c r="F65" s="99">
        <v>1</v>
      </c>
      <c r="G65" s="103"/>
    </row>
    <row r="66" spans="1:7" ht="16">
      <c r="A66" s="269"/>
      <c r="B66" s="295" t="s">
        <v>401</v>
      </c>
      <c r="C66" s="293">
        <v>32</v>
      </c>
      <c r="D66" s="127" t="s">
        <v>1045</v>
      </c>
      <c r="E66" s="127" t="s">
        <v>88</v>
      </c>
      <c r="F66" s="127">
        <v>1</v>
      </c>
      <c r="G66" s="102"/>
    </row>
    <row r="67" spans="1:7" ht="16">
      <c r="A67" s="269"/>
      <c r="B67" s="269"/>
      <c r="C67" s="264"/>
      <c r="D67" s="127" t="s">
        <v>1049</v>
      </c>
      <c r="E67" s="127" t="s">
        <v>84</v>
      </c>
      <c r="F67" s="127">
        <v>1</v>
      </c>
      <c r="G67" s="102"/>
    </row>
    <row r="68" spans="1:7" ht="16">
      <c r="A68" s="269"/>
      <c r="B68" s="269"/>
      <c r="C68" s="293">
        <v>33</v>
      </c>
      <c r="D68" s="127" t="s">
        <v>1042</v>
      </c>
      <c r="E68" s="127" t="s">
        <v>88</v>
      </c>
      <c r="F68" s="127">
        <v>1</v>
      </c>
      <c r="G68" s="102"/>
    </row>
    <row r="69" spans="1:7" ht="16">
      <c r="A69" s="269"/>
      <c r="B69" s="269"/>
      <c r="C69" s="269"/>
      <c r="D69" s="127" t="s">
        <v>1044</v>
      </c>
      <c r="E69" s="127" t="s">
        <v>88</v>
      </c>
      <c r="F69" s="127">
        <v>1</v>
      </c>
      <c r="G69" s="102"/>
    </row>
    <row r="70" spans="1:7" ht="16">
      <c r="A70" s="269"/>
      <c r="B70" s="269"/>
      <c r="C70" s="269"/>
      <c r="D70" s="293" t="s">
        <v>1051</v>
      </c>
      <c r="E70" s="127" t="s">
        <v>88</v>
      </c>
      <c r="F70" s="127">
        <v>1</v>
      </c>
      <c r="G70" s="102"/>
    </row>
    <row r="71" spans="1:7" ht="16">
      <c r="A71" s="269"/>
      <c r="B71" s="269"/>
      <c r="C71" s="269"/>
      <c r="D71" s="264"/>
      <c r="E71" s="127" t="s">
        <v>84</v>
      </c>
      <c r="F71" s="127">
        <v>1</v>
      </c>
      <c r="G71" s="102"/>
    </row>
    <row r="72" spans="1:7" ht="16">
      <c r="A72" s="269"/>
      <c r="B72" s="269"/>
      <c r="C72" s="264"/>
      <c r="D72" s="127" t="s">
        <v>1046</v>
      </c>
      <c r="E72" s="127" t="s">
        <v>88</v>
      </c>
      <c r="F72" s="127">
        <v>1</v>
      </c>
      <c r="G72" s="102"/>
    </row>
    <row r="73" spans="1:7" ht="16">
      <c r="A73" s="269"/>
      <c r="B73" s="269"/>
      <c r="C73" s="293">
        <v>34</v>
      </c>
      <c r="D73" s="127" t="s">
        <v>1043</v>
      </c>
      <c r="E73" s="127" t="s">
        <v>84</v>
      </c>
      <c r="F73" s="127">
        <v>1</v>
      </c>
      <c r="G73" s="102"/>
    </row>
    <row r="74" spans="1:7" ht="16">
      <c r="A74" s="269"/>
      <c r="B74" s="269"/>
      <c r="C74" s="264"/>
      <c r="D74" s="127" t="s">
        <v>1051</v>
      </c>
      <c r="E74" s="127" t="s">
        <v>88</v>
      </c>
      <c r="F74" s="127">
        <v>1</v>
      </c>
      <c r="G74" s="102"/>
    </row>
    <row r="75" spans="1:7" ht="16">
      <c r="A75" s="269"/>
      <c r="B75" s="269"/>
      <c r="C75" s="293">
        <v>35</v>
      </c>
      <c r="D75" s="127" t="s">
        <v>1056</v>
      </c>
      <c r="E75" s="127" t="s">
        <v>88</v>
      </c>
      <c r="F75" s="127">
        <v>1</v>
      </c>
      <c r="G75" s="102"/>
    </row>
    <row r="76" spans="1:7" ht="16">
      <c r="A76" s="269"/>
      <c r="B76" s="269"/>
      <c r="C76" s="269"/>
      <c r="D76" s="293" t="s">
        <v>1047</v>
      </c>
      <c r="E76" s="127" t="s">
        <v>88</v>
      </c>
      <c r="F76" s="127">
        <v>1</v>
      </c>
      <c r="G76" s="102"/>
    </row>
    <row r="77" spans="1:7" ht="16">
      <c r="A77" s="269"/>
      <c r="B77" s="269"/>
      <c r="C77" s="264"/>
      <c r="D77" s="264"/>
      <c r="E77" s="127" t="s">
        <v>84</v>
      </c>
      <c r="F77" s="127">
        <v>1</v>
      </c>
      <c r="G77" s="102"/>
    </row>
    <row r="78" spans="1:7" ht="16">
      <c r="A78" s="269"/>
      <c r="B78" s="269"/>
      <c r="C78" s="293">
        <v>36</v>
      </c>
      <c r="D78" s="127" t="s">
        <v>1044</v>
      </c>
      <c r="E78" s="127" t="s">
        <v>84</v>
      </c>
      <c r="F78" s="127">
        <v>1</v>
      </c>
      <c r="G78" s="102"/>
    </row>
    <row r="79" spans="1:7" ht="16">
      <c r="A79" s="269"/>
      <c r="B79" s="269"/>
      <c r="C79" s="264"/>
      <c r="D79" s="127" t="s">
        <v>1046</v>
      </c>
      <c r="E79" s="127" t="s">
        <v>88</v>
      </c>
      <c r="F79" s="127">
        <v>1</v>
      </c>
      <c r="G79" s="102"/>
    </row>
    <row r="80" spans="1:7" ht="16">
      <c r="A80" s="269"/>
      <c r="B80" s="269"/>
      <c r="C80" s="293">
        <v>37</v>
      </c>
      <c r="D80" s="127" t="s">
        <v>1056</v>
      </c>
      <c r="E80" s="127" t="s">
        <v>88</v>
      </c>
      <c r="F80" s="127">
        <v>1</v>
      </c>
      <c r="G80" s="102"/>
    </row>
    <row r="81" spans="1:7" ht="16">
      <c r="A81" s="269"/>
      <c r="B81" s="269"/>
      <c r="C81" s="269"/>
      <c r="D81" s="127" t="s">
        <v>1042</v>
      </c>
      <c r="E81" s="127" t="s">
        <v>88</v>
      </c>
      <c r="F81" s="127">
        <v>1</v>
      </c>
      <c r="G81" s="102"/>
    </row>
    <row r="82" spans="1:7" ht="16">
      <c r="A82" s="269"/>
      <c r="B82" s="269"/>
      <c r="C82" s="269"/>
      <c r="D82" s="127" t="s">
        <v>1051</v>
      </c>
      <c r="E82" s="127" t="s">
        <v>88</v>
      </c>
      <c r="F82" s="127">
        <v>1</v>
      </c>
      <c r="G82" s="102"/>
    </row>
    <row r="83" spans="1:7" ht="16">
      <c r="A83" s="269"/>
      <c r="B83" s="269"/>
      <c r="C83" s="269"/>
      <c r="D83" s="127" t="s">
        <v>1046</v>
      </c>
      <c r="E83" s="127" t="s">
        <v>88</v>
      </c>
      <c r="F83" s="127">
        <v>1</v>
      </c>
      <c r="G83" s="102"/>
    </row>
    <row r="84" spans="1:7" ht="16">
      <c r="A84" s="269"/>
      <c r="B84" s="269"/>
      <c r="C84" s="264"/>
      <c r="D84" s="127" t="s">
        <v>1048</v>
      </c>
      <c r="E84" s="127" t="s">
        <v>88</v>
      </c>
      <c r="F84" s="127">
        <v>1</v>
      </c>
      <c r="G84" s="102"/>
    </row>
    <row r="85" spans="1:7" ht="16">
      <c r="A85" s="269"/>
      <c r="B85" s="269"/>
      <c r="C85" s="127">
        <v>38</v>
      </c>
      <c r="D85" s="127" t="s">
        <v>1047</v>
      </c>
      <c r="E85" s="127" t="s">
        <v>84</v>
      </c>
      <c r="F85" s="127">
        <v>1</v>
      </c>
      <c r="G85" s="102"/>
    </row>
    <row r="86" spans="1:7" ht="16">
      <c r="A86" s="269"/>
      <c r="B86" s="269"/>
      <c r="C86" s="293">
        <v>39</v>
      </c>
      <c r="D86" s="127" t="s">
        <v>1041</v>
      </c>
      <c r="E86" s="127" t="s">
        <v>88</v>
      </c>
      <c r="F86" s="127">
        <v>1</v>
      </c>
      <c r="G86" s="102"/>
    </row>
    <row r="87" spans="1:7" ht="16">
      <c r="A87" s="269"/>
      <c r="B87" s="269"/>
      <c r="C87" s="269"/>
      <c r="D87" s="127" t="s">
        <v>1052</v>
      </c>
      <c r="E87" s="127" t="s">
        <v>84</v>
      </c>
      <c r="F87" s="127">
        <v>1</v>
      </c>
      <c r="G87" s="102"/>
    </row>
    <row r="88" spans="1:7" ht="16">
      <c r="A88" s="269"/>
      <c r="B88" s="269"/>
      <c r="C88" s="269"/>
      <c r="D88" s="127" t="s">
        <v>1043</v>
      </c>
      <c r="E88" s="127" t="s">
        <v>84</v>
      </c>
      <c r="F88" s="127">
        <v>1</v>
      </c>
      <c r="G88" s="102"/>
    </row>
    <row r="89" spans="1:7" ht="16">
      <c r="A89" s="269"/>
      <c r="B89" s="269"/>
      <c r="C89" s="264"/>
      <c r="D89" s="127" t="s">
        <v>1045</v>
      </c>
      <c r="E89" s="127" t="s">
        <v>84</v>
      </c>
      <c r="F89" s="127">
        <v>1</v>
      </c>
      <c r="G89" s="102"/>
    </row>
    <row r="90" spans="1:7" ht="16">
      <c r="A90" s="269"/>
      <c r="B90" s="269"/>
      <c r="C90" s="293">
        <v>40</v>
      </c>
      <c r="D90" s="127" t="s">
        <v>1045</v>
      </c>
      <c r="E90" s="127" t="s">
        <v>84</v>
      </c>
      <c r="F90" s="127">
        <v>1</v>
      </c>
      <c r="G90" s="102"/>
    </row>
    <row r="91" spans="1:7" ht="16">
      <c r="A91" s="269"/>
      <c r="B91" s="269"/>
      <c r="C91" s="269"/>
      <c r="D91" s="293" t="s">
        <v>1046</v>
      </c>
      <c r="E91" s="127" t="s">
        <v>88</v>
      </c>
      <c r="F91" s="127">
        <v>1</v>
      </c>
      <c r="G91" s="102"/>
    </row>
    <row r="92" spans="1:7" ht="16">
      <c r="A92" s="269"/>
      <c r="B92" s="269"/>
      <c r="C92" s="264"/>
      <c r="D92" s="264"/>
      <c r="E92" s="127" t="s">
        <v>84</v>
      </c>
      <c r="F92" s="127">
        <v>1</v>
      </c>
      <c r="G92" s="102"/>
    </row>
    <row r="93" spans="1:7" ht="16">
      <c r="A93" s="269"/>
      <c r="B93" s="269"/>
      <c r="C93" s="293">
        <v>41</v>
      </c>
      <c r="D93" s="127" t="s">
        <v>1042</v>
      </c>
      <c r="E93" s="127" t="s">
        <v>88</v>
      </c>
      <c r="F93" s="127">
        <v>1</v>
      </c>
      <c r="G93" s="102"/>
    </row>
    <row r="94" spans="1:7" ht="16">
      <c r="A94" s="269"/>
      <c r="B94" s="269"/>
      <c r="C94" s="264"/>
      <c r="D94" s="127" t="s">
        <v>1051</v>
      </c>
      <c r="E94" s="127" t="s">
        <v>84</v>
      </c>
      <c r="F94" s="127">
        <v>1</v>
      </c>
      <c r="G94" s="102"/>
    </row>
    <row r="95" spans="1:7" ht="16">
      <c r="A95" s="269"/>
      <c r="B95" s="269"/>
      <c r="C95" s="127">
        <v>42</v>
      </c>
      <c r="D95" s="127" t="s">
        <v>1048</v>
      </c>
      <c r="E95" s="127" t="s">
        <v>84</v>
      </c>
      <c r="F95" s="127">
        <v>1</v>
      </c>
      <c r="G95" s="102"/>
    </row>
    <row r="96" spans="1:7" ht="16">
      <c r="A96" s="269"/>
      <c r="B96" s="269"/>
      <c r="C96" s="127">
        <v>43</v>
      </c>
      <c r="D96" s="127" t="s">
        <v>1042</v>
      </c>
      <c r="E96" s="127" t="s">
        <v>84</v>
      </c>
      <c r="F96" s="127">
        <v>1</v>
      </c>
      <c r="G96" s="102"/>
    </row>
    <row r="97" spans="1:7" ht="16">
      <c r="A97" s="269"/>
      <c r="B97" s="269"/>
      <c r="C97" s="293">
        <v>44</v>
      </c>
      <c r="D97" s="127" t="s">
        <v>1043</v>
      </c>
      <c r="E97" s="127" t="s">
        <v>88</v>
      </c>
      <c r="F97" s="127">
        <v>1</v>
      </c>
      <c r="G97" s="102"/>
    </row>
    <row r="98" spans="1:7" ht="16">
      <c r="A98" s="269"/>
      <c r="B98" s="269"/>
      <c r="C98" s="264"/>
      <c r="D98" s="127" t="s">
        <v>1051</v>
      </c>
      <c r="E98" s="127" t="s">
        <v>88</v>
      </c>
      <c r="F98" s="127">
        <v>2</v>
      </c>
      <c r="G98" s="102"/>
    </row>
    <row r="99" spans="1:7" ht="16">
      <c r="A99" s="269"/>
      <c r="B99" s="269"/>
      <c r="C99" s="293">
        <v>45</v>
      </c>
      <c r="D99" s="127" t="s">
        <v>1042</v>
      </c>
      <c r="E99" s="127" t="s">
        <v>88</v>
      </c>
      <c r="F99" s="127">
        <v>1</v>
      </c>
      <c r="G99" s="102"/>
    </row>
    <row r="100" spans="1:7" ht="16">
      <c r="A100" s="269"/>
      <c r="B100" s="269"/>
      <c r="C100" s="264"/>
      <c r="D100" s="127" t="s">
        <v>1046</v>
      </c>
      <c r="E100" s="127" t="s">
        <v>84</v>
      </c>
      <c r="F100" s="127">
        <v>1</v>
      </c>
      <c r="G100" s="102"/>
    </row>
    <row r="101" spans="1:7" ht="16">
      <c r="A101" s="269"/>
      <c r="B101" s="269"/>
      <c r="C101" s="127">
        <v>46</v>
      </c>
      <c r="D101" s="127" t="s">
        <v>1049</v>
      </c>
      <c r="E101" s="127" t="s">
        <v>84</v>
      </c>
      <c r="F101" s="127">
        <v>1</v>
      </c>
      <c r="G101" s="102"/>
    </row>
    <row r="102" spans="1:7" ht="16">
      <c r="A102" s="269"/>
      <c r="B102" s="269"/>
      <c r="C102" s="127">
        <v>47</v>
      </c>
      <c r="D102" s="127" t="s">
        <v>1045</v>
      </c>
      <c r="E102" s="127" t="s">
        <v>84</v>
      </c>
      <c r="F102" s="127">
        <v>1</v>
      </c>
      <c r="G102" s="102"/>
    </row>
    <row r="103" spans="1:7" ht="16">
      <c r="A103" s="269"/>
      <c r="B103" s="269"/>
      <c r="C103" s="127">
        <v>48</v>
      </c>
      <c r="D103" s="127" t="s">
        <v>1044</v>
      </c>
      <c r="E103" s="127" t="s">
        <v>88</v>
      </c>
      <c r="F103" s="127">
        <v>1</v>
      </c>
      <c r="G103" s="102"/>
    </row>
    <row r="104" spans="1:7" ht="16">
      <c r="A104" s="269"/>
      <c r="B104" s="269"/>
      <c r="C104" s="293">
        <v>49</v>
      </c>
      <c r="D104" s="127" t="s">
        <v>1044</v>
      </c>
      <c r="E104" s="127" t="s">
        <v>84</v>
      </c>
      <c r="F104" s="127">
        <v>1</v>
      </c>
      <c r="G104" s="102"/>
    </row>
    <row r="105" spans="1:7" ht="16">
      <c r="A105" s="269"/>
      <c r="B105" s="269"/>
      <c r="C105" s="264"/>
      <c r="D105" s="127" t="s">
        <v>1046</v>
      </c>
      <c r="E105" s="127" t="s">
        <v>84</v>
      </c>
      <c r="F105" s="127">
        <v>1</v>
      </c>
      <c r="G105" s="102"/>
    </row>
    <row r="106" spans="1:7" ht="16">
      <c r="A106" s="269"/>
      <c r="B106" s="269"/>
      <c r="C106" s="127">
        <v>50</v>
      </c>
      <c r="D106" s="127" t="s">
        <v>1047</v>
      </c>
      <c r="E106" s="127" t="s">
        <v>84</v>
      </c>
      <c r="F106" s="127">
        <v>1</v>
      </c>
      <c r="G106" s="102"/>
    </row>
    <row r="107" spans="1:7" ht="16">
      <c r="A107" s="269"/>
      <c r="B107" s="269"/>
      <c r="C107" s="127">
        <v>51</v>
      </c>
      <c r="D107" s="127" t="s">
        <v>1045</v>
      </c>
      <c r="E107" s="127" t="s">
        <v>84</v>
      </c>
      <c r="F107" s="127">
        <v>1</v>
      </c>
      <c r="G107" s="102"/>
    </row>
    <row r="108" spans="1:7" ht="16">
      <c r="A108" s="269"/>
      <c r="B108" s="269"/>
      <c r="C108" s="293">
        <v>52</v>
      </c>
      <c r="D108" s="127" t="s">
        <v>1042</v>
      </c>
      <c r="E108" s="127" t="s">
        <v>84</v>
      </c>
      <c r="F108" s="127">
        <v>1</v>
      </c>
      <c r="G108" s="102"/>
    </row>
    <row r="109" spans="1:7" ht="16">
      <c r="A109" s="269"/>
      <c r="B109" s="269"/>
      <c r="C109" s="264"/>
      <c r="D109" s="127" t="s">
        <v>1046</v>
      </c>
      <c r="E109" s="127" t="s">
        <v>88</v>
      </c>
      <c r="F109" s="127">
        <v>1</v>
      </c>
      <c r="G109" s="102"/>
    </row>
    <row r="110" spans="1:7" ht="16">
      <c r="A110" s="269"/>
      <c r="B110" s="269"/>
      <c r="C110" s="127">
        <v>53</v>
      </c>
      <c r="D110" s="127" t="s">
        <v>1044</v>
      </c>
      <c r="E110" s="127" t="s">
        <v>84</v>
      </c>
      <c r="F110" s="127">
        <v>1</v>
      </c>
      <c r="G110" s="102"/>
    </row>
    <row r="111" spans="1:7" ht="16">
      <c r="A111" s="269"/>
      <c r="B111" s="269"/>
      <c r="C111" s="293">
        <v>54</v>
      </c>
      <c r="D111" s="129">
        <v>45453</v>
      </c>
      <c r="E111" s="127" t="s">
        <v>88</v>
      </c>
      <c r="F111" s="127">
        <v>1</v>
      </c>
      <c r="G111" s="102"/>
    </row>
    <row r="112" spans="1:7" ht="16">
      <c r="A112" s="269"/>
      <c r="B112" s="269"/>
      <c r="C112" s="264"/>
      <c r="D112" s="127" t="s">
        <v>1052</v>
      </c>
      <c r="E112" s="127" t="s">
        <v>84</v>
      </c>
      <c r="F112" s="127">
        <v>1</v>
      </c>
      <c r="G112" s="102"/>
    </row>
    <row r="113" spans="1:7" ht="16">
      <c r="A113" s="269"/>
      <c r="B113" s="269"/>
      <c r="C113" s="293">
        <v>55</v>
      </c>
      <c r="D113" s="127" t="s">
        <v>1056</v>
      </c>
      <c r="E113" s="127" t="s">
        <v>88</v>
      </c>
      <c r="F113" s="127">
        <v>1</v>
      </c>
      <c r="G113" s="102"/>
    </row>
    <row r="114" spans="1:7" ht="16">
      <c r="A114" s="269"/>
      <c r="B114" s="269"/>
      <c r="C114" s="264"/>
      <c r="D114" s="127" t="s">
        <v>1052</v>
      </c>
      <c r="E114" s="127" t="s">
        <v>88</v>
      </c>
      <c r="F114" s="127">
        <v>1</v>
      </c>
      <c r="G114" s="102"/>
    </row>
    <row r="115" spans="1:7" ht="16">
      <c r="A115" s="269"/>
      <c r="B115" s="269"/>
      <c r="C115" s="127">
        <v>56</v>
      </c>
      <c r="D115" s="127" t="s">
        <v>1045</v>
      </c>
      <c r="E115" s="127" t="s">
        <v>88</v>
      </c>
      <c r="F115" s="127">
        <v>1</v>
      </c>
      <c r="G115" s="102"/>
    </row>
    <row r="116" spans="1:7" ht="16">
      <c r="A116" s="269"/>
      <c r="B116" s="269"/>
      <c r="C116" s="127">
        <v>60</v>
      </c>
      <c r="D116" s="127" t="s">
        <v>1051</v>
      </c>
      <c r="E116" s="127" t="s">
        <v>88</v>
      </c>
      <c r="F116" s="127">
        <v>1</v>
      </c>
      <c r="G116" s="102"/>
    </row>
    <row r="117" spans="1:7" ht="16">
      <c r="A117" s="269"/>
      <c r="B117" s="269"/>
      <c r="C117" s="127">
        <v>61</v>
      </c>
      <c r="D117" s="127" t="s">
        <v>1046</v>
      </c>
      <c r="E117" s="127" t="s">
        <v>84</v>
      </c>
      <c r="F117" s="127">
        <v>1</v>
      </c>
      <c r="G117" s="102"/>
    </row>
    <row r="118" spans="1:7" ht="16">
      <c r="A118" s="269"/>
      <c r="B118" s="269"/>
      <c r="C118" s="127">
        <v>64</v>
      </c>
      <c r="D118" s="127" t="s">
        <v>1045</v>
      </c>
      <c r="E118" s="127" t="s">
        <v>84</v>
      </c>
      <c r="F118" s="127">
        <v>1</v>
      </c>
      <c r="G118" s="102"/>
    </row>
    <row r="119" spans="1:7" ht="16">
      <c r="A119" s="269"/>
      <c r="B119" s="269"/>
      <c r="C119" s="127">
        <v>91</v>
      </c>
      <c r="D119" s="127" t="s">
        <v>1046</v>
      </c>
      <c r="E119" s="127" t="s">
        <v>88</v>
      </c>
      <c r="F119" s="127">
        <v>1</v>
      </c>
      <c r="G119" s="102"/>
    </row>
    <row r="120" spans="1:7" ht="16">
      <c r="A120" s="269"/>
      <c r="B120" s="269"/>
      <c r="C120" s="127">
        <v>98</v>
      </c>
      <c r="D120" s="127" t="s">
        <v>1044</v>
      </c>
      <c r="E120" s="127" t="s">
        <v>84</v>
      </c>
      <c r="F120" s="127">
        <v>1</v>
      </c>
      <c r="G120" s="102"/>
    </row>
    <row r="121" spans="1:7" ht="16">
      <c r="A121" s="269"/>
      <c r="B121" s="269"/>
      <c r="C121" s="127">
        <v>147</v>
      </c>
      <c r="D121" s="127" t="s">
        <v>1047</v>
      </c>
      <c r="E121" s="127" t="s">
        <v>84</v>
      </c>
      <c r="F121" s="127">
        <v>1</v>
      </c>
      <c r="G121" s="102"/>
    </row>
    <row r="122" spans="1:7" ht="16">
      <c r="A122" s="269"/>
      <c r="B122" s="269"/>
      <c r="C122" s="127">
        <v>203</v>
      </c>
      <c r="D122" s="127" t="s">
        <v>1051</v>
      </c>
      <c r="E122" s="127" t="s">
        <v>84</v>
      </c>
      <c r="F122" s="127">
        <v>1</v>
      </c>
      <c r="G122" s="102"/>
    </row>
    <row r="123" spans="1:7" ht="16">
      <c r="A123" s="269"/>
      <c r="B123" s="269"/>
      <c r="C123" s="127">
        <v>285</v>
      </c>
      <c r="D123" s="127" t="s">
        <v>1054</v>
      </c>
      <c r="E123" s="127" t="s">
        <v>88</v>
      </c>
      <c r="F123" s="127">
        <v>1</v>
      </c>
      <c r="G123" s="102"/>
    </row>
    <row r="124" spans="1:7" ht="16">
      <c r="A124" s="269"/>
      <c r="B124" s="269"/>
      <c r="C124" s="127">
        <v>322</v>
      </c>
      <c r="D124" s="127" t="s">
        <v>1048</v>
      </c>
      <c r="E124" s="127" t="s">
        <v>88</v>
      </c>
      <c r="F124" s="127">
        <v>1</v>
      </c>
      <c r="G124" s="102"/>
    </row>
    <row r="125" spans="1:7" ht="16">
      <c r="A125" s="269"/>
      <c r="B125" s="269"/>
      <c r="C125" s="127">
        <v>341</v>
      </c>
      <c r="D125" s="127" t="s">
        <v>1045</v>
      </c>
      <c r="E125" s="127" t="s">
        <v>84</v>
      </c>
      <c r="F125" s="127">
        <v>1</v>
      </c>
      <c r="G125" s="102"/>
    </row>
    <row r="126" spans="1:7" ht="16">
      <c r="A126" s="269"/>
      <c r="B126" s="269"/>
      <c r="C126" s="127">
        <v>352</v>
      </c>
      <c r="D126" s="127" t="s">
        <v>1045</v>
      </c>
      <c r="E126" s="127" t="s">
        <v>88</v>
      </c>
      <c r="F126" s="127">
        <v>1</v>
      </c>
      <c r="G126" s="102"/>
    </row>
    <row r="127" spans="1:7" ht="16">
      <c r="A127" s="269"/>
      <c r="B127" s="269"/>
      <c r="C127" s="127">
        <v>376</v>
      </c>
      <c r="D127" s="127" t="s">
        <v>1043</v>
      </c>
      <c r="E127" s="127" t="s">
        <v>84</v>
      </c>
      <c r="F127" s="127">
        <v>1</v>
      </c>
      <c r="G127" s="102"/>
    </row>
    <row r="128" spans="1:7" ht="16">
      <c r="A128" s="269"/>
      <c r="B128" s="269"/>
      <c r="C128" s="127">
        <v>382</v>
      </c>
      <c r="D128" s="127" t="s">
        <v>1049</v>
      </c>
      <c r="E128" s="127" t="s">
        <v>88</v>
      </c>
      <c r="F128" s="127">
        <v>1</v>
      </c>
      <c r="G128" s="102"/>
    </row>
    <row r="129" spans="1:7" ht="16">
      <c r="A129" s="269"/>
      <c r="B129" s="269"/>
      <c r="C129" s="127">
        <v>386</v>
      </c>
      <c r="D129" s="127" t="s">
        <v>1045</v>
      </c>
      <c r="E129" s="127" t="s">
        <v>84</v>
      </c>
      <c r="F129" s="127">
        <v>1</v>
      </c>
      <c r="G129" s="102"/>
    </row>
    <row r="130" spans="1:7" ht="16">
      <c r="A130" s="269"/>
      <c r="B130" s="269"/>
      <c r="C130" s="127">
        <v>391</v>
      </c>
      <c r="D130" s="127" t="s">
        <v>1042</v>
      </c>
      <c r="E130" s="127" t="s">
        <v>88</v>
      </c>
      <c r="F130" s="127">
        <v>1</v>
      </c>
      <c r="G130" s="102"/>
    </row>
    <row r="131" spans="1:7" ht="16">
      <c r="A131" s="269"/>
      <c r="B131" s="269"/>
      <c r="C131" s="127">
        <v>409</v>
      </c>
      <c r="D131" s="127" t="s">
        <v>1054</v>
      </c>
      <c r="E131" s="127" t="s">
        <v>88</v>
      </c>
      <c r="F131" s="127">
        <v>1</v>
      </c>
      <c r="G131" s="102"/>
    </row>
    <row r="132" spans="1:7" ht="16">
      <c r="A132" s="269"/>
      <c r="B132" s="269"/>
      <c r="C132" s="127">
        <v>429</v>
      </c>
      <c r="D132" s="127" t="s">
        <v>1046</v>
      </c>
      <c r="E132" s="127" t="s">
        <v>84</v>
      </c>
      <c r="F132" s="127">
        <v>1</v>
      </c>
      <c r="G132" s="102"/>
    </row>
    <row r="133" spans="1:7" ht="16">
      <c r="A133" s="269"/>
      <c r="B133" s="269"/>
      <c r="C133" s="127">
        <v>434</v>
      </c>
      <c r="D133" s="127" t="s">
        <v>1051</v>
      </c>
      <c r="E133" s="127" t="s">
        <v>84</v>
      </c>
      <c r="F133" s="127">
        <v>1</v>
      </c>
      <c r="G133" s="102"/>
    </row>
    <row r="134" spans="1:7" ht="16">
      <c r="A134" s="269"/>
      <c r="B134" s="269"/>
      <c r="C134" s="127">
        <v>435</v>
      </c>
      <c r="D134" s="127" t="s">
        <v>1044</v>
      </c>
      <c r="E134" s="127" t="s">
        <v>88</v>
      </c>
      <c r="F134" s="127">
        <v>1</v>
      </c>
      <c r="G134" s="102"/>
    </row>
    <row r="135" spans="1:7" ht="16">
      <c r="A135" s="269"/>
      <c r="B135" s="269"/>
      <c r="C135" s="127">
        <v>481</v>
      </c>
      <c r="D135" s="127" t="s">
        <v>1046</v>
      </c>
      <c r="E135" s="127" t="s">
        <v>88</v>
      </c>
      <c r="F135" s="127">
        <v>1</v>
      </c>
      <c r="G135" s="102"/>
    </row>
    <row r="136" spans="1:7" ht="16">
      <c r="A136" s="269"/>
      <c r="B136" s="269"/>
      <c r="C136" s="127">
        <v>494</v>
      </c>
      <c r="D136" s="127" t="s">
        <v>1048</v>
      </c>
      <c r="E136" s="127" t="s">
        <v>84</v>
      </c>
      <c r="F136" s="127">
        <v>1</v>
      </c>
      <c r="G136" s="102"/>
    </row>
    <row r="137" spans="1:7" ht="16">
      <c r="A137" s="269"/>
      <c r="B137" s="269"/>
      <c r="C137" s="127">
        <v>495</v>
      </c>
      <c r="D137" s="127" t="s">
        <v>1051</v>
      </c>
      <c r="E137" s="127" t="s">
        <v>84</v>
      </c>
      <c r="F137" s="127">
        <v>1</v>
      </c>
      <c r="G137" s="102"/>
    </row>
    <row r="138" spans="1:7" ht="16">
      <c r="A138" s="269"/>
      <c r="B138" s="269"/>
      <c r="C138" s="127">
        <v>521</v>
      </c>
      <c r="D138" s="127" t="s">
        <v>1046</v>
      </c>
      <c r="E138" s="127" t="s">
        <v>88</v>
      </c>
      <c r="F138" s="127">
        <v>1</v>
      </c>
      <c r="G138" s="102"/>
    </row>
    <row r="139" spans="1:7" ht="16">
      <c r="A139" s="269"/>
      <c r="B139" s="269"/>
      <c r="C139" s="127">
        <v>550</v>
      </c>
      <c r="D139" s="127" t="s">
        <v>1046</v>
      </c>
      <c r="E139" s="127" t="s">
        <v>84</v>
      </c>
      <c r="F139" s="127">
        <v>1</v>
      </c>
      <c r="G139" s="102"/>
    </row>
    <row r="140" spans="1:7" ht="16">
      <c r="A140" s="269"/>
      <c r="B140" s="269"/>
      <c r="C140" s="127">
        <v>561</v>
      </c>
      <c r="D140" s="127" t="s">
        <v>1046</v>
      </c>
      <c r="E140" s="127" t="s">
        <v>84</v>
      </c>
      <c r="F140" s="127">
        <v>1</v>
      </c>
      <c r="G140" s="102"/>
    </row>
    <row r="141" spans="1:7" ht="16">
      <c r="A141" s="269"/>
      <c r="B141" s="269"/>
      <c r="C141" s="127">
        <v>565</v>
      </c>
      <c r="D141" s="127" t="s">
        <v>1047</v>
      </c>
      <c r="E141" s="127" t="s">
        <v>88</v>
      </c>
      <c r="F141" s="127">
        <v>1</v>
      </c>
      <c r="G141" s="102"/>
    </row>
    <row r="142" spans="1:7" ht="16">
      <c r="A142" s="269"/>
      <c r="B142" s="269"/>
      <c r="C142" s="127">
        <v>571</v>
      </c>
      <c r="D142" s="127" t="s">
        <v>1051</v>
      </c>
      <c r="E142" s="127" t="s">
        <v>88</v>
      </c>
      <c r="F142" s="127">
        <v>1</v>
      </c>
      <c r="G142" s="102"/>
    </row>
    <row r="143" spans="1:7" ht="16">
      <c r="A143" s="269"/>
      <c r="B143" s="269"/>
      <c r="C143" s="127">
        <v>583</v>
      </c>
      <c r="D143" s="127" t="s">
        <v>1043</v>
      </c>
      <c r="E143" s="127" t="s">
        <v>84</v>
      </c>
      <c r="F143" s="127">
        <v>1</v>
      </c>
      <c r="G143" s="102"/>
    </row>
    <row r="144" spans="1:7" ht="16">
      <c r="A144" s="269"/>
      <c r="B144" s="269"/>
      <c r="C144" s="127">
        <v>656</v>
      </c>
      <c r="D144" s="127" t="s">
        <v>1044</v>
      </c>
      <c r="E144" s="127" t="s">
        <v>88</v>
      </c>
      <c r="F144" s="127">
        <v>1</v>
      </c>
      <c r="G144" s="102"/>
    </row>
    <row r="145" spans="1:7" ht="16">
      <c r="A145" s="269"/>
      <c r="B145" s="269"/>
      <c r="C145" s="127">
        <v>697</v>
      </c>
      <c r="D145" s="127" t="s">
        <v>1047</v>
      </c>
      <c r="E145" s="127" t="s">
        <v>84</v>
      </c>
      <c r="F145" s="127">
        <v>1</v>
      </c>
      <c r="G145" s="102"/>
    </row>
    <row r="146" spans="1:7" ht="16">
      <c r="A146" s="269"/>
      <c r="B146" s="269"/>
      <c r="C146" s="127">
        <v>698</v>
      </c>
      <c r="D146" s="127" t="s">
        <v>1051</v>
      </c>
      <c r="E146" s="127" t="s">
        <v>84</v>
      </c>
      <c r="F146" s="127">
        <v>1</v>
      </c>
      <c r="G146" s="102"/>
    </row>
    <row r="147" spans="1:7" ht="16">
      <c r="A147" s="269"/>
      <c r="B147" s="269"/>
      <c r="C147" s="127">
        <v>716</v>
      </c>
      <c r="D147" s="127" t="s">
        <v>1051</v>
      </c>
      <c r="E147" s="127" t="s">
        <v>84</v>
      </c>
      <c r="F147" s="127">
        <v>1</v>
      </c>
      <c r="G147" s="102"/>
    </row>
    <row r="148" spans="1:7" ht="16">
      <c r="A148" s="269"/>
      <c r="B148" s="269"/>
      <c r="C148" s="127">
        <v>729</v>
      </c>
      <c r="D148" s="127" t="s">
        <v>1046</v>
      </c>
      <c r="E148" s="127" t="s">
        <v>88</v>
      </c>
      <c r="F148" s="127">
        <v>1</v>
      </c>
      <c r="G148" s="102"/>
    </row>
    <row r="149" spans="1:7" ht="16">
      <c r="A149" s="269"/>
      <c r="B149" s="269"/>
      <c r="C149" s="127">
        <v>730</v>
      </c>
      <c r="D149" s="127" t="s">
        <v>1048</v>
      </c>
      <c r="E149" s="127" t="s">
        <v>88</v>
      </c>
      <c r="F149" s="127">
        <v>1</v>
      </c>
      <c r="G149" s="102"/>
    </row>
    <row r="150" spans="1:7" ht="16">
      <c r="A150" s="269"/>
      <c r="B150" s="269"/>
      <c r="C150" s="127">
        <v>792</v>
      </c>
      <c r="D150" s="127" t="s">
        <v>1051</v>
      </c>
      <c r="E150" s="127" t="s">
        <v>84</v>
      </c>
      <c r="F150" s="127">
        <v>1</v>
      </c>
      <c r="G150" s="102"/>
    </row>
    <row r="151" spans="1:7" ht="16">
      <c r="A151" s="269"/>
      <c r="B151" s="269"/>
      <c r="C151" s="127">
        <v>814</v>
      </c>
      <c r="D151" s="127" t="s">
        <v>1051</v>
      </c>
      <c r="E151" s="127" t="s">
        <v>88</v>
      </c>
      <c r="F151" s="127">
        <v>1</v>
      </c>
      <c r="G151" s="102"/>
    </row>
    <row r="152" spans="1:7" ht="16">
      <c r="A152" s="269"/>
      <c r="B152" s="269"/>
      <c r="C152" s="127">
        <v>909</v>
      </c>
      <c r="D152" s="127" t="s">
        <v>1048</v>
      </c>
      <c r="E152" s="127" t="s">
        <v>88</v>
      </c>
      <c r="F152" s="127">
        <v>1</v>
      </c>
      <c r="G152" s="102"/>
    </row>
    <row r="153" spans="1:7" ht="16">
      <c r="A153" s="269"/>
      <c r="B153" s="269"/>
      <c r="C153" s="127">
        <v>919</v>
      </c>
      <c r="D153" s="127" t="s">
        <v>1045</v>
      </c>
      <c r="E153" s="127" t="s">
        <v>88</v>
      </c>
      <c r="F153" s="127">
        <v>1</v>
      </c>
      <c r="G153" s="102"/>
    </row>
    <row r="154" spans="1:7" ht="16">
      <c r="A154" s="269"/>
      <c r="B154" s="269"/>
      <c r="C154" s="127">
        <v>942</v>
      </c>
      <c r="D154" s="127" t="s">
        <v>1051</v>
      </c>
      <c r="E154" s="127" t="s">
        <v>84</v>
      </c>
      <c r="F154" s="127">
        <v>1</v>
      </c>
      <c r="G154" s="102"/>
    </row>
    <row r="155" spans="1:7" ht="16">
      <c r="A155" s="269"/>
      <c r="B155" s="269"/>
      <c r="C155" s="127">
        <v>959</v>
      </c>
      <c r="D155" s="127" t="s">
        <v>1051</v>
      </c>
      <c r="E155" s="127" t="s">
        <v>88</v>
      </c>
      <c r="F155" s="127">
        <v>1</v>
      </c>
      <c r="G155" s="102"/>
    </row>
    <row r="156" spans="1:7" ht="16">
      <c r="A156" s="269"/>
      <c r="B156" s="269"/>
      <c r="C156" s="127">
        <v>968</v>
      </c>
      <c r="D156" s="127" t="s">
        <v>1047</v>
      </c>
      <c r="E156" s="127" t="s">
        <v>84</v>
      </c>
      <c r="F156" s="127">
        <v>1</v>
      </c>
      <c r="G156" s="102"/>
    </row>
    <row r="157" spans="1:7" ht="16">
      <c r="A157" s="269"/>
      <c r="B157" s="269"/>
      <c r="C157" s="127">
        <v>1004</v>
      </c>
      <c r="D157" s="127" t="s">
        <v>1047</v>
      </c>
      <c r="E157" s="127" t="s">
        <v>88</v>
      </c>
      <c r="F157" s="127">
        <v>1</v>
      </c>
      <c r="G157" s="102"/>
    </row>
    <row r="158" spans="1:7" ht="16">
      <c r="A158" s="269"/>
      <c r="B158" s="269"/>
      <c r="C158" s="127">
        <v>1068</v>
      </c>
      <c r="D158" s="127" t="s">
        <v>1051</v>
      </c>
      <c r="E158" s="127" t="s">
        <v>84</v>
      </c>
      <c r="F158" s="127">
        <v>1</v>
      </c>
      <c r="G158" s="102"/>
    </row>
    <row r="159" spans="1:7" ht="16">
      <c r="A159" s="269"/>
      <c r="B159" s="269"/>
      <c r="C159" s="127">
        <v>1159</v>
      </c>
      <c r="D159" s="127" t="s">
        <v>1048</v>
      </c>
      <c r="E159" s="127" t="s">
        <v>88</v>
      </c>
      <c r="F159" s="127">
        <v>1</v>
      </c>
      <c r="G159" s="102"/>
    </row>
    <row r="160" spans="1:7" ht="16">
      <c r="A160" s="269"/>
      <c r="B160" s="269"/>
      <c r="C160" s="127">
        <v>1192</v>
      </c>
      <c r="D160" s="127" t="s">
        <v>1045</v>
      </c>
      <c r="E160" s="127" t="s">
        <v>88</v>
      </c>
      <c r="F160" s="127">
        <v>1</v>
      </c>
      <c r="G160" s="102"/>
    </row>
    <row r="161" spans="1:7" ht="16">
      <c r="A161" s="269"/>
      <c r="B161" s="269"/>
      <c r="C161" s="127">
        <v>1533</v>
      </c>
      <c r="D161" s="127" t="s">
        <v>1045</v>
      </c>
      <c r="E161" s="127" t="s">
        <v>88</v>
      </c>
      <c r="F161" s="127">
        <v>1</v>
      </c>
      <c r="G161" s="102"/>
    </row>
    <row r="162" spans="1:7" ht="16">
      <c r="A162" s="269"/>
      <c r="B162" s="264"/>
      <c r="C162" s="127">
        <v>2110</v>
      </c>
      <c r="D162" s="127" t="s">
        <v>1048</v>
      </c>
      <c r="E162" s="127" t="s">
        <v>84</v>
      </c>
      <c r="F162" s="127">
        <v>1</v>
      </c>
      <c r="G162" s="102"/>
    </row>
    <row r="163" spans="1:7" ht="16">
      <c r="A163" s="269"/>
      <c r="B163" s="295" t="s">
        <v>459</v>
      </c>
      <c r="C163" s="293">
        <v>20</v>
      </c>
      <c r="D163" s="127" t="s">
        <v>1051</v>
      </c>
      <c r="E163" s="127" t="s">
        <v>88</v>
      </c>
      <c r="F163" s="127">
        <v>1</v>
      </c>
      <c r="G163" s="102"/>
    </row>
    <row r="164" spans="1:7" ht="16">
      <c r="A164" s="269"/>
      <c r="B164" s="269"/>
      <c r="C164" s="269"/>
      <c r="D164" s="127" t="s">
        <v>1045</v>
      </c>
      <c r="E164" s="127" t="s">
        <v>84</v>
      </c>
      <c r="F164" s="127">
        <v>1</v>
      </c>
      <c r="G164" s="102"/>
    </row>
    <row r="165" spans="1:7" ht="16">
      <c r="A165" s="269"/>
      <c r="B165" s="269"/>
      <c r="C165" s="269"/>
      <c r="D165" s="127" t="s">
        <v>1046</v>
      </c>
      <c r="E165" s="127" t="s">
        <v>88</v>
      </c>
      <c r="F165" s="127">
        <v>2</v>
      </c>
      <c r="G165" s="102"/>
    </row>
    <row r="166" spans="1:7" ht="16">
      <c r="A166" s="269"/>
      <c r="B166" s="269"/>
      <c r="C166" s="264"/>
      <c r="D166" s="127" t="s">
        <v>1047</v>
      </c>
      <c r="E166" s="127" t="s">
        <v>84</v>
      </c>
      <c r="F166" s="127">
        <v>3</v>
      </c>
      <c r="G166" s="102"/>
    </row>
    <row r="167" spans="1:7" ht="16">
      <c r="A167" s="269"/>
      <c r="B167" s="269"/>
      <c r="C167" s="293">
        <v>21</v>
      </c>
      <c r="D167" s="127" t="s">
        <v>1044</v>
      </c>
      <c r="E167" s="127" t="s">
        <v>88</v>
      </c>
      <c r="F167" s="127">
        <v>1</v>
      </c>
      <c r="G167" s="102"/>
    </row>
    <row r="168" spans="1:7" ht="16">
      <c r="A168" s="269"/>
      <c r="B168" s="269"/>
      <c r="C168" s="264"/>
      <c r="D168" s="127" t="s">
        <v>1048</v>
      </c>
      <c r="E168" s="127" t="s">
        <v>88</v>
      </c>
      <c r="F168" s="127">
        <v>1</v>
      </c>
      <c r="G168" s="102"/>
    </row>
    <row r="169" spans="1:7" ht="16">
      <c r="A169" s="269"/>
      <c r="B169" s="269"/>
      <c r="C169" s="293">
        <v>22</v>
      </c>
      <c r="D169" s="127" t="s">
        <v>1042</v>
      </c>
      <c r="E169" s="127" t="s">
        <v>84</v>
      </c>
      <c r="F169" s="127">
        <v>1</v>
      </c>
      <c r="G169" s="102"/>
    </row>
    <row r="170" spans="1:7" ht="16">
      <c r="A170" s="269"/>
      <c r="B170" s="269"/>
      <c r="C170" s="269"/>
      <c r="D170" s="127" t="s">
        <v>1043</v>
      </c>
      <c r="E170" s="127" t="s">
        <v>88</v>
      </c>
      <c r="F170" s="127">
        <v>1</v>
      </c>
      <c r="G170" s="102"/>
    </row>
    <row r="171" spans="1:7" ht="16">
      <c r="A171" s="269"/>
      <c r="B171" s="269"/>
      <c r="C171" s="269"/>
      <c r="D171" s="127" t="s">
        <v>1045</v>
      </c>
      <c r="E171" s="127" t="s">
        <v>88</v>
      </c>
      <c r="F171" s="127">
        <v>1</v>
      </c>
      <c r="G171" s="102"/>
    </row>
    <row r="172" spans="1:7" ht="16">
      <c r="A172" s="269"/>
      <c r="B172" s="269"/>
      <c r="C172" s="269"/>
      <c r="D172" s="127" t="s">
        <v>1046</v>
      </c>
      <c r="E172" s="127" t="s">
        <v>88</v>
      </c>
      <c r="F172" s="127">
        <v>1</v>
      </c>
      <c r="G172" s="102"/>
    </row>
    <row r="173" spans="1:7" ht="16">
      <c r="A173" s="269"/>
      <c r="B173" s="269"/>
      <c r="C173" s="269"/>
      <c r="D173" s="84" t="s">
        <v>1048</v>
      </c>
      <c r="E173" s="84" t="s">
        <v>84</v>
      </c>
      <c r="F173" s="84">
        <v>1</v>
      </c>
      <c r="G173" s="102"/>
    </row>
    <row r="174" spans="1:7" ht="16">
      <c r="A174" s="269"/>
      <c r="B174" s="264"/>
      <c r="C174" s="264"/>
      <c r="D174" s="84" t="s">
        <v>1049</v>
      </c>
      <c r="E174" s="84" t="s">
        <v>84</v>
      </c>
      <c r="F174" s="84">
        <v>2</v>
      </c>
      <c r="G174" s="102"/>
    </row>
    <row r="175" spans="1:7" ht="16">
      <c r="A175" s="269"/>
      <c r="B175" s="295" t="s">
        <v>510</v>
      </c>
      <c r="C175" s="304">
        <v>52</v>
      </c>
      <c r="D175" s="84" t="s">
        <v>1046</v>
      </c>
      <c r="E175" s="84" t="s">
        <v>88</v>
      </c>
      <c r="F175" s="84">
        <v>1</v>
      </c>
      <c r="G175" s="102"/>
    </row>
    <row r="176" spans="1:7" ht="16">
      <c r="A176" s="269"/>
      <c r="B176" s="269"/>
      <c r="C176" s="264"/>
      <c r="D176" s="84" t="s">
        <v>1047</v>
      </c>
      <c r="E176" s="84" t="s">
        <v>84</v>
      </c>
      <c r="F176" s="84">
        <v>1</v>
      </c>
      <c r="G176" s="102"/>
    </row>
    <row r="177" spans="1:7" ht="16">
      <c r="A177" s="269"/>
      <c r="B177" s="269"/>
      <c r="C177" s="304">
        <v>53</v>
      </c>
      <c r="D177" s="84" t="s">
        <v>1045</v>
      </c>
      <c r="E177" s="84" t="s">
        <v>88</v>
      </c>
      <c r="F177" s="84">
        <v>1</v>
      </c>
      <c r="G177" s="102"/>
    </row>
    <row r="178" spans="1:7" ht="16">
      <c r="A178" s="269"/>
      <c r="B178" s="269"/>
      <c r="C178" s="269"/>
      <c r="D178" s="84" t="s">
        <v>1047</v>
      </c>
      <c r="E178" s="84" t="s">
        <v>88</v>
      </c>
      <c r="F178" s="84">
        <v>1</v>
      </c>
      <c r="G178" s="102"/>
    </row>
    <row r="179" spans="1:7" ht="16">
      <c r="A179" s="269"/>
      <c r="B179" s="269"/>
      <c r="C179" s="264"/>
      <c r="D179" s="84" t="s">
        <v>1047</v>
      </c>
      <c r="E179" s="84" t="s">
        <v>84</v>
      </c>
      <c r="F179" s="84">
        <v>1</v>
      </c>
      <c r="G179" s="102"/>
    </row>
    <row r="180" spans="1:7" ht="16">
      <c r="A180" s="269"/>
      <c r="B180" s="269"/>
      <c r="C180" s="84">
        <v>55</v>
      </c>
      <c r="D180" s="84" t="s">
        <v>1047</v>
      </c>
      <c r="E180" s="84" t="s">
        <v>88</v>
      </c>
      <c r="F180" s="84">
        <v>1</v>
      </c>
      <c r="G180" s="102"/>
    </row>
    <row r="181" spans="1:7" ht="16">
      <c r="A181" s="269"/>
      <c r="B181" s="269"/>
      <c r="C181" s="304">
        <v>57</v>
      </c>
      <c r="D181" s="84" t="s">
        <v>1051</v>
      </c>
      <c r="E181" s="84" t="s">
        <v>88</v>
      </c>
      <c r="F181" s="84">
        <v>1</v>
      </c>
      <c r="G181" s="102"/>
    </row>
    <row r="182" spans="1:7" ht="16">
      <c r="A182" s="269"/>
      <c r="B182" s="269"/>
      <c r="C182" s="264"/>
      <c r="D182" s="84" t="s">
        <v>1057</v>
      </c>
      <c r="E182" s="84" t="s">
        <v>84</v>
      </c>
      <c r="F182" s="84">
        <v>1</v>
      </c>
      <c r="G182" s="102"/>
    </row>
    <row r="183" spans="1:7" ht="16">
      <c r="A183" s="269"/>
      <c r="B183" s="269"/>
      <c r="C183" s="84">
        <v>58</v>
      </c>
      <c r="D183" s="84" t="s">
        <v>1046</v>
      </c>
      <c r="E183" s="84" t="s">
        <v>88</v>
      </c>
      <c r="F183" s="84">
        <v>1</v>
      </c>
      <c r="G183" s="102"/>
    </row>
    <row r="184" spans="1:7" ht="16">
      <c r="A184" s="269"/>
      <c r="B184" s="269"/>
      <c r="C184" s="84">
        <v>59</v>
      </c>
      <c r="D184" s="84" t="s">
        <v>1043</v>
      </c>
      <c r="E184" s="84" t="s">
        <v>88</v>
      </c>
      <c r="F184" s="84">
        <v>1</v>
      </c>
      <c r="G184" s="102"/>
    </row>
    <row r="185" spans="1:7" ht="16">
      <c r="A185" s="269"/>
      <c r="B185" s="269"/>
      <c r="C185" s="84">
        <v>60</v>
      </c>
      <c r="D185" s="84" t="s">
        <v>1052</v>
      </c>
      <c r="E185" s="84" t="s">
        <v>84</v>
      </c>
      <c r="F185" s="84">
        <v>1</v>
      </c>
      <c r="G185" s="102"/>
    </row>
    <row r="186" spans="1:7" ht="16">
      <c r="A186" s="269"/>
      <c r="B186" s="269"/>
      <c r="C186" s="84">
        <v>62</v>
      </c>
      <c r="D186" s="84" t="s">
        <v>1048</v>
      </c>
      <c r="E186" s="84" t="s">
        <v>88</v>
      </c>
      <c r="F186" s="84">
        <v>1</v>
      </c>
      <c r="G186" s="102"/>
    </row>
    <row r="187" spans="1:7" ht="16">
      <c r="A187" s="269"/>
      <c r="B187" s="269"/>
      <c r="C187" s="304">
        <v>68</v>
      </c>
      <c r="D187" s="84" t="s">
        <v>1043</v>
      </c>
      <c r="E187" s="84" t="s">
        <v>88</v>
      </c>
      <c r="F187" s="84">
        <v>1</v>
      </c>
      <c r="G187" s="102"/>
    </row>
    <row r="188" spans="1:7" ht="16">
      <c r="A188" s="269"/>
      <c r="B188" s="269"/>
      <c r="C188" s="264"/>
      <c r="D188" s="84" t="s">
        <v>1045</v>
      </c>
      <c r="E188" s="84" t="s">
        <v>84</v>
      </c>
      <c r="F188" s="84">
        <v>1</v>
      </c>
      <c r="G188" s="102"/>
    </row>
    <row r="189" spans="1:7" ht="16">
      <c r="A189" s="269"/>
      <c r="B189" s="269"/>
      <c r="C189" s="84">
        <v>69</v>
      </c>
      <c r="D189" s="130">
        <v>45611</v>
      </c>
      <c r="E189" s="84" t="s">
        <v>84</v>
      </c>
      <c r="F189" s="84">
        <v>1</v>
      </c>
      <c r="G189" s="102"/>
    </row>
    <row r="190" spans="1:7" ht="16">
      <c r="A190" s="269"/>
      <c r="B190" s="269"/>
      <c r="C190" s="84">
        <v>72</v>
      </c>
      <c r="D190" s="84" t="s">
        <v>1045</v>
      </c>
      <c r="E190" s="84" t="s">
        <v>84</v>
      </c>
      <c r="F190" s="84">
        <v>1</v>
      </c>
      <c r="G190" s="102"/>
    </row>
    <row r="191" spans="1:7" ht="16">
      <c r="A191" s="269"/>
      <c r="B191" s="269"/>
      <c r="C191" s="304">
        <v>79</v>
      </c>
      <c r="D191" s="84" t="s">
        <v>1052</v>
      </c>
      <c r="E191" s="84" t="s">
        <v>84</v>
      </c>
      <c r="F191" s="84">
        <v>1</v>
      </c>
      <c r="G191" s="102"/>
    </row>
    <row r="192" spans="1:7" ht="16">
      <c r="A192" s="269"/>
      <c r="B192" s="269"/>
      <c r="C192" s="269"/>
      <c r="D192" s="84" t="s">
        <v>1044</v>
      </c>
      <c r="E192" s="84" t="s">
        <v>88</v>
      </c>
      <c r="F192" s="84">
        <v>1</v>
      </c>
      <c r="G192" s="102"/>
    </row>
    <row r="193" spans="1:7" ht="16">
      <c r="A193" s="269"/>
      <c r="B193" s="269"/>
      <c r="C193" s="264"/>
      <c r="D193" s="84" t="s">
        <v>1046</v>
      </c>
      <c r="E193" s="84" t="s">
        <v>84</v>
      </c>
      <c r="F193" s="84">
        <v>1</v>
      </c>
      <c r="G193" s="102"/>
    </row>
    <row r="194" spans="1:7" ht="16">
      <c r="A194" s="269"/>
      <c r="B194" s="269"/>
      <c r="C194" s="84">
        <v>82</v>
      </c>
      <c r="D194" s="84" t="s">
        <v>1046</v>
      </c>
      <c r="E194" s="84" t="s">
        <v>84</v>
      </c>
      <c r="F194" s="84">
        <v>1</v>
      </c>
      <c r="G194" s="102"/>
    </row>
    <row r="195" spans="1:7" ht="16">
      <c r="A195" s="269"/>
      <c r="B195" s="269"/>
      <c r="C195" s="304">
        <v>83</v>
      </c>
      <c r="D195" s="84" t="s">
        <v>1052</v>
      </c>
      <c r="E195" s="84" t="s">
        <v>88</v>
      </c>
      <c r="F195" s="84">
        <v>1</v>
      </c>
      <c r="G195" s="102"/>
    </row>
    <row r="196" spans="1:7" ht="16">
      <c r="A196" s="269"/>
      <c r="B196" s="269"/>
      <c r="C196" s="264"/>
      <c r="D196" s="84" t="s">
        <v>1048</v>
      </c>
      <c r="E196" s="84" t="s">
        <v>88</v>
      </c>
      <c r="F196" s="84">
        <v>1</v>
      </c>
      <c r="G196" s="102"/>
    </row>
    <row r="197" spans="1:7" ht="16">
      <c r="A197" s="269"/>
      <c r="B197" s="269"/>
      <c r="C197" s="84">
        <v>86</v>
      </c>
      <c r="D197" s="84" t="s">
        <v>1045</v>
      </c>
      <c r="E197" s="84" t="s">
        <v>84</v>
      </c>
      <c r="F197" s="84">
        <v>1</v>
      </c>
      <c r="G197" s="102"/>
    </row>
    <row r="198" spans="1:7" ht="16">
      <c r="A198" s="269"/>
      <c r="B198" s="269"/>
      <c r="C198" s="84">
        <v>87</v>
      </c>
      <c r="D198" s="84" t="s">
        <v>1043</v>
      </c>
      <c r="E198" s="84" t="s">
        <v>88</v>
      </c>
      <c r="F198" s="84">
        <v>1</v>
      </c>
      <c r="G198" s="102"/>
    </row>
    <row r="199" spans="1:7" ht="16">
      <c r="A199" s="269"/>
      <c r="B199" s="269"/>
      <c r="C199" s="84">
        <v>88</v>
      </c>
      <c r="D199" s="84" t="s">
        <v>1051</v>
      </c>
      <c r="E199" s="84" t="s">
        <v>88</v>
      </c>
      <c r="F199" s="84">
        <v>1</v>
      </c>
      <c r="G199" s="102"/>
    </row>
    <row r="200" spans="1:7" ht="16">
      <c r="A200" s="269"/>
      <c r="B200" s="269"/>
      <c r="C200" s="84">
        <v>91</v>
      </c>
      <c r="D200" s="84" t="s">
        <v>1051</v>
      </c>
      <c r="E200" s="84" t="s">
        <v>88</v>
      </c>
      <c r="F200" s="84">
        <v>1</v>
      </c>
      <c r="G200" s="102"/>
    </row>
    <row r="201" spans="1:7" ht="16">
      <c r="A201" s="269"/>
      <c r="B201" s="269"/>
      <c r="C201" s="84">
        <v>93</v>
      </c>
      <c r="D201" s="84" t="s">
        <v>1045</v>
      </c>
      <c r="E201" s="84" t="s">
        <v>84</v>
      </c>
      <c r="F201" s="84">
        <v>1</v>
      </c>
      <c r="G201" s="102"/>
    </row>
    <row r="202" spans="1:7" ht="16">
      <c r="A202" s="269"/>
      <c r="B202" s="269"/>
      <c r="C202" s="304">
        <v>95</v>
      </c>
      <c r="D202" s="84" t="s">
        <v>1051</v>
      </c>
      <c r="E202" s="84" t="s">
        <v>84</v>
      </c>
      <c r="F202" s="84">
        <v>1</v>
      </c>
      <c r="G202" s="102"/>
    </row>
    <row r="203" spans="1:7" ht="16">
      <c r="A203" s="269"/>
      <c r="B203" s="269"/>
      <c r="C203" s="264"/>
      <c r="D203" s="84"/>
      <c r="E203" s="84" t="s">
        <v>88</v>
      </c>
      <c r="F203" s="84">
        <v>1</v>
      </c>
      <c r="G203" s="102"/>
    </row>
    <row r="204" spans="1:7" ht="16">
      <c r="A204" s="269"/>
      <c r="B204" s="269"/>
      <c r="C204" s="84">
        <v>96</v>
      </c>
      <c r="D204" s="84" t="s">
        <v>1042</v>
      </c>
      <c r="E204" s="84" t="s">
        <v>88</v>
      </c>
      <c r="F204" s="84">
        <v>1</v>
      </c>
      <c r="G204" s="102"/>
    </row>
    <row r="205" spans="1:7" ht="16">
      <c r="A205" s="269"/>
      <c r="B205" s="269"/>
      <c r="C205" s="84">
        <v>101</v>
      </c>
      <c r="D205" s="84" t="s">
        <v>1049</v>
      </c>
      <c r="E205" s="84" t="s">
        <v>84</v>
      </c>
      <c r="F205" s="84">
        <v>1</v>
      </c>
      <c r="G205" s="102"/>
    </row>
    <row r="206" spans="1:7" ht="16">
      <c r="A206" s="269"/>
      <c r="B206" s="269"/>
      <c r="C206" s="304">
        <v>103</v>
      </c>
      <c r="D206" s="84" t="s">
        <v>1044</v>
      </c>
      <c r="E206" s="84" t="s">
        <v>84</v>
      </c>
      <c r="F206" s="84">
        <v>1</v>
      </c>
      <c r="G206" s="102"/>
    </row>
    <row r="207" spans="1:7" ht="16">
      <c r="A207" s="269"/>
      <c r="B207" s="269"/>
      <c r="C207" s="264"/>
      <c r="D207" s="84" t="s">
        <v>1044</v>
      </c>
      <c r="E207" s="84" t="s">
        <v>88</v>
      </c>
      <c r="F207" s="84">
        <v>1</v>
      </c>
      <c r="G207" s="102"/>
    </row>
    <row r="208" spans="1:7" ht="16">
      <c r="A208" s="269"/>
      <c r="B208" s="269"/>
      <c r="C208" s="84">
        <v>109</v>
      </c>
      <c r="D208" s="84" t="s">
        <v>1046</v>
      </c>
      <c r="E208" s="84" t="s">
        <v>88</v>
      </c>
      <c r="F208" s="84">
        <v>1</v>
      </c>
      <c r="G208" s="102"/>
    </row>
    <row r="209" spans="1:7" ht="16">
      <c r="A209" s="269"/>
      <c r="B209" s="269"/>
      <c r="C209" s="84">
        <v>111</v>
      </c>
      <c r="D209" s="84" t="s">
        <v>1044</v>
      </c>
      <c r="E209" s="84" t="s">
        <v>88</v>
      </c>
      <c r="F209" s="84">
        <v>1</v>
      </c>
      <c r="G209" s="102"/>
    </row>
    <row r="210" spans="1:7" ht="16">
      <c r="A210" s="269"/>
      <c r="B210" s="269"/>
      <c r="C210" s="84">
        <v>117</v>
      </c>
      <c r="D210" s="84" t="s">
        <v>1047</v>
      </c>
      <c r="E210" s="84" t="s">
        <v>84</v>
      </c>
      <c r="F210" s="84">
        <v>1</v>
      </c>
      <c r="G210" s="102"/>
    </row>
    <row r="211" spans="1:7" ht="16">
      <c r="A211" s="269"/>
      <c r="B211" s="269"/>
      <c r="C211" s="84">
        <v>118</v>
      </c>
      <c r="D211" s="84" t="s">
        <v>1044</v>
      </c>
      <c r="E211" s="84" t="s">
        <v>88</v>
      </c>
      <c r="F211" s="84">
        <v>1</v>
      </c>
      <c r="G211" s="102"/>
    </row>
    <row r="212" spans="1:7" ht="16">
      <c r="A212" s="269"/>
      <c r="B212" s="269"/>
      <c r="C212" s="304">
        <v>123</v>
      </c>
      <c r="D212" s="130">
        <v>45611</v>
      </c>
      <c r="E212" s="84" t="s">
        <v>84</v>
      </c>
      <c r="F212" s="84">
        <v>1</v>
      </c>
      <c r="G212" s="102"/>
    </row>
    <row r="213" spans="1:7" ht="16">
      <c r="A213" s="269"/>
      <c r="B213" s="269"/>
      <c r="C213" s="264"/>
      <c r="D213" s="84" t="s">
        <v>1044</v>
      </c>
      <c r="E213" s="84" t="s">
        <v>88</v>
      </c>
      <c r="F213" s="84">
        <v>1</v>
      </c>
      <c r="G213" s="102"/>
    </row>
    <row r="214" spans="1:7" ht="16">
      <c r="A214" s="269"/>
      <c r="B214" s="269"/>
      <c r="C214" s="84">
        <v>127</v>
      </c>
      <c r="D214" s="84" t="s">
        <v>1043</v>
      </c>
      <c r="E214" s="84" t="s">
        <v>84</v>
      </c>
      <c r="F214" s="84">
        <v>1</v>
      </c>
      <c r="G214" s="102"/>
    </row>
    <row r="215" spans="1:7" ht="16">
      <c r="A215" s="269"/>
      <c r="B215" s="269"/>
      <c r="C215" s="304">
        <v>129</v>
      </c>
      <c r="D215" s="84" t="s">
        <v>1052</v>
      </c>
      <c r="E215" s="84" t="s">
        <v>88</v>
      </c>
      <c r="F215" s="84">
        <v>1</v>
      </c>
      <c r="G215" s="102"/>
    </row>
    <row r="216" spans="1:7" ht="16">
      <c r="A216" s="269"/>
      <c r="B216" s="269"/>
      <c r="C216" s="264"/>
      <c r="D216" s="84" t="s">
        <v>1047</v>
      </c>
      <c r="E216" s="84" t="s">
        <v>88</v>
      </c>
      <c r="F216" s="84">
        <v>1</v>
      </c>
      <c r="G216" s="102"/>
    </row>
    <row r="217" spans="1:7" ht="16">
      <c r="A217" s="269"/>
      <c r="B217" s="269"/>
      <c r="C217" s="84">
        <v>132</v>
      </c>
      <c r="D217" s="84" t="s">
        <v>1043</v>
      </c>
      <c r="E217" s="84" t="s">
        <v>84</v>
      </c>
      <c r="F217" s="84">
        <v>1</v>
      </c>
      <c r="G217" s="102"/>
    </row>
    <row r="218" spans="1:7" ht="16">
      <c r="A218" s="269"/>
      <c r="B218" s="269"/>
      <c r="C218" s="84">
        <v>146</v>
      </c>
      <c r="D218" s="84" t="s">
        <v>1045</v>
      </c>
      <c r="E218" s="84" t="s">
        <v>88</v>
      </c>
      <c r="F218" s="84">
        <v>1</v>
      </c>
      <c r="G218" s="102"/>
    </row>
    <row r="219" spans="1:7" ht="16">
      <c r="A219" s="269"/>
      <c r="B219" s="269"/>
      <c r="C219" s="84">
        <v>148</v>
      </c>
      <c r="D219" s="84" t="s">
        <v>1046</v>
      </c>
      <c r="E219" s="84" t="s">
        <v>88</v>
      </c>
      <c r="F219" s="84">
        <v>1</v>
      </c>
      <c r="G219" s="102"/>
    </row>
    <row r="220" spans="1:7" ht="16">
      <c r="A220" s="269"/>
      <c r="B220" s="264"/>
      <c r="C220" s="84">
        <v>166</v>
      </c>
      <c r="D220" s="84" t="s">
        <v>1043</v>
      </c>
      <c r="E220" s="84" t="s">
        <v>88</v>
      </c>
      <c r="F220" s="84">
        <v>1</v>
      </c>
      <c r="G220" s="102"/>
    </row>
    <row r="221" spans="1:7" ht="16">
      <c r="A221" s="269"/>
      <c r="B221" s="296" t="s">
        <v>645</v>
      </c>
      <c r="C221" s="294">
        <v>40</v>
      </c>
      <c r="D221" s="99" t="s">
        <v>1051</v>
      </c>
      <c r="E221" s="99" t="s">
        <v>88</v>
      </c>
      <c r="F221" s="99">
        <v>3</v>
      </c>
      <c r="G221" s="102"/>
    </row>
    <row r="222" spans="1:7" ht="16">
      <c r="A222" s="269"/>
      <c r="B222" s="269"/>
      <c r="C222" s="286"/>
      <c r="D222" s="99" t="s">
        <v>1046</v>
      </c>
      <c r="E222" s="99" t="s">
        <v>88</v>
      </c>
      <c r="F222" s="99">
        <v>1</v>
      </c>
      <c r="G222" s="102"/>
    </row>
    <row r="223" spans="1:7" ht="16">
      <c r="A223" s="269"/>
      <c r="B223" s="269"/>
      <c r="C223" s="286"/>
      <c r="D223" s="99" t="s">
        <v>1047</v>
      </c>
      <c r="E223" s="99" t="s">
        <v>84</v>
      </c>
      <c r="F223" s="99">
        <v>4</v>
      </c>
      <c r="G223" s="102"/>
    </row>
    <row r="224" spans="1:7" ht="16">
      <c r="A224" s="269"/>
      <c r="B224" s="269"/>
      <c r="C224" s="286"/>
      <c r="D224" s="294" t="s">
        <v>1048</v>
      </c>
      <c r="E224" s="99" t="s">
        <v>88</v>
      </c>
      <c r="F224" s="99">
        <v>2</v>
      </c>
      <c r="G224" s="102"/>
    </row>
    <row r="225" spans="1:7" ht="16">
      <c r="A225" s="269"/>
      <c r="B225" s="269"/>
      <c r="C225" s="286"/>
      <c r="D225" s="280"/>
      <c r="E225" s="99" t="s">
        <v>84</v>
      </c>
      <c r="F225" s="99">
        <v>1</v>
      </c>
      <c r="G225" s="102"/>
    </row>
    <row r="226" spans="1:7" ht="16">
      <c r="A226" s="269"/>
      <c r="B226" s="269"/>
      <c r="C226" s="280"/>
      <c r="D226" s="99" t="s">
        <v>1050</v>
      </c>
      <c r="E226" s="99" t="s">
        <v>84</v>
      </c>
      <c r="F226" s="99">
        <v>1</v>
      </c>
      <c r="G226" s="102"/>
    </row>
    <row r="227" spans="1:7" ht="16">
      <c r="A227" s="269"/>
      <c r="B227" s="269"/>
      <c r="C227" s="294">
        <v>41</v>
      </c>
      <c r="D227" s="99" t="s">
        <v>1043</v>
      </c>
      <c r="E227" s="99" t="s">
        <v>88</v>
      </c>
      <c r="F227" s="99">
        <v>1</v>
      </c>
      <c r="G227" s="102"/>
    </row>
    <row r="228" spans="1:7" ht="16">
      <c r="A228" s="269"/>
      <c r="B228" s="269"/>
      <c r="C228" s="286"/>
      <c r="D228" s="99" t="s">
        <v>1044</v>
      </c>
      <c r="E228" s="99" t="s">
        <v>88</v>
      </c>
      <c r="F228" s="99">
        <v>1</v>
      </c>
      <c r="G228" s="102"/>
    </row>
    <row r="229" spans="1:7" ht="16">
      <c r="A229" s="269"/>
      <c r="B229" s="269"/>
      <c r="C229" s="280"/>
      <c r="D229" s="99" t="s">
        <v>1046</v>
      </c>
      <c r="E229" s="99" t="s">
        <v>88</v>
      </c>
      <c r="F229" s="99">
        <v>1</v>
      </c>
      <c r="G229" s="102"/>
    </row>
    <row r="230" spans="1:7" ht="16">
      <c r="A230" s="269"/>
      <c r="B230" s="269"/>
      <c r="C230" s="294">
        <v>42</v>
      </c>
      <c r="D230" s="99" t="s">
        <v>1045</v>
      </c>
      <c r="E230" s="99" t="s">
        <v>84</v>
      </c>
      <c r="F230" s="99">
        <v>1</v>
      </c>
      <c r="G230" s="102"/>
    </row>
    <row r="231" spans="1:7" ht="16">
      <c r="A231" s="269"/>
      <c r="B231" s="269"/>
      <c r="C231" s="280"/>
      <c r="D231" s="99" t="s">
        <v>1058</v>
      </c>
      <c r="E231" s="99" t="s">
        <v>84</v>
      </c>
      <c r="F231" s="99">
        <v>1</v>
      </c>
      <c r="G231" s="102"/>
    </row>
    <row r="232" spans="1:7" ht="16">
      <c r="A232" s="269"/>
      <c r="B232" s="269"/>
      <c r="C232" s="99">
        <v>43</v>
      </c>
      <c r="D232" s="99" t="s">
        <v>1043</v>
      </c>
      <c r="E232" s="99" t="s">
        <v>84</v>
      </c>
      <c r="F232" s="99">
        <v>1</v>
      </c>
      <c r="G232" s="102"/>
    </row>
    <row r="233" spans="1:7" ht="16">
      <c r="A233" s="269"/>
      <c r="B233" s="269"/>
      <c r="C233" s="99">
        <v>44</v>
      </c>
      <c r="D233" s="99" t="s">
        <v>1044</v>
      </c>
      <c r="E233" s="99" t="s">
        <v>88</v>
      </c>
      <c r="F233" s="99">
        <v>1</v>
      </c>
      <c r="G233" s="102"/>
    </row>
    <row r="234" spans="1:7" ht="16">
      <c r="A234" s="269"/>
      <c r="B234" s="264"/>
      <c r="C234" s="99">
        <v>52</v>
      </c>
      <c r="D234" s="99" t="s">
        <v>1042</v>
      </c>
      <c r="E234" s="99" t="s">
        <v>88</v>
      </c>
      <c r="F234" s="99">
        <v>1</v>
      </c>
      <c r="G234" s="102"/>
    </row>
    <row r="235" spans="1:7" ht="16">
      <c r="A235" s="269"/>
      <c r="B235" s="295" t="s">
        <v>729</v>
      </c>
      <c r="C235" s="297">
        <v>56</v>
      </c>
      <c r="D235" s="131" t="s">
        <v>1042</v>
      </c>
      <c r="E235" s="131" t="s">
        <v>88</v>
      </c>
      <c r="F235" s="131">
        <v>1</v>
      </c>
      <c r="G235" s="102"/>
    </row>
    <row r="236" spans="1:7" ht="16">
      <c r="A236" s="269"/>
      <c r="B236" s="269"/>
      <c r="C236" s="269"/>
      <c r="D236" s="131" t="s">
        <v>1044</v>
      </c>
      <c r="E236" s="131" t="s">
        <v>88</v>
      </c>
      <c r="F236" s="131">
        <v>1</v>
      </c>
      <c r="G236" s="102"/>
    </row>
    <row r="237" spans="1:7" ht="16">
      <c r="A237" s="269"/>
      <c r="B237" s="269"/>
      <c r="C237" s="264"/>
      <c r="D237" s="131" t="s">
        <v>1045</v>
      </c>
      <c r="E237" s="131" t="s">
        <v>88</v>
      </c>
      <c r="F237" s="131">
        <v>2</v>
      </c>
      <c r="G237" s="102"/>
    </row>
    <row r="238" spans="1:7" ht="16">
      <c r="A238" s="269"/>
      <c r="B238" s="269"/>
      <c r="C238" s="297">
        <v>57</v>
      </c>
      <c r="D238" s="131" t="s">
        <v>1042</v>
      </c>
      <c r="E238" s="131" t="s">
        <v>88</v>
      </c>
      <c r="F238" s="131">
        <v>1</v>
      </c>
      <c r="G238" s="102"/>
    </row>
    <row r="239" spans="1:7" ht="16">
      <c r="A239" s="269"/>
      <c r="B239" s="269"/>
      <c r="C239" s="269"/>
      <c r="D239" s="131" t="s">
        <v>1047</v>
      </c>
      <c r="E239" s="131" t="s">
        <v>88</v>
      </c>
      <c r="F239" s="131">
        <v>1</v>
      </c>
      <c r="G239" s="102"/>
    </row>
    <row r="240" spans="1:7" ht="16">
      <c r="A240" s="269"/>
      <c r="B240" s="269"/>
      <c r="C240" s="264"/>
      <c r="D240" s="131" t="s">
        <v>1050</v>
      </c>
      <c r="E240" s="131" t="s">
        <v>84</v>
      </c>
      <c r="F240" s="131">
        <v>1</v>
      </c>
      <c r="G240" s="102"/>
    </row>
    <row r="241" spans="1:7" ht="16">
      <c r="A241" s="269"/>
      <c r="B241" s="269"/>
      <c r="C241" s="297">
        <v>58</v>
      </c>
      <c r="D241" s="131" t="s">
        <v>1043</v>
      </c>
      <c r="E241" s="131" t="s">
        <v>84</v>
      </c>
      <c r="F241" s="131">
        <v>1</v>
      </c>
      <c r="G241" s="102"/>
    </row>
    <row r="242" spans="1:7" ht="16">
      <c r="A242" s="269"/>
      <c r="B242" s="269"/>
      <c r="C242" s="269"/>
      <c r="D242" s="131" t="s">
        <v>1044</v>
      </c>
      <c r="E242" s="131" t="s">
        <v>84</v>
      </c>
      <c r="F242" s="131">
        <v>1</v>
      </c>
      <c r="G242" s="102"/>
    </row>
    <row r="243" spans="1:7" ht="16">
      <c r="A243" s="269"/>
      <c r="B243" s="269"/>
      <c r="C243" s="269"/>
      <c r="D243" s="131" t="s">
        <v>1051</v>
      </c>
      <c r="E243" s="131" t="s">
        <v>84</v>
      </c>
      <c r="F243" s="131">
        <v>1</v>
      </c>
      <c r="G243" s="102"/>
    </row>
    <row r="244" spans="1:7" ht="16">
      <c r="A244" s="269"/>
      <c r="B244" s="269"/>
      <c r="C244" s="269"/>
      <c r="D244" s="131" t="s">
        <v>1045</v>
      </c>
      <c r="E244" s="131" t="s">
        <v>84</v>
      </c>
      <c r="F244" s="131">
        <v>1</v>
      </c>
      <c r="G244" s="102"/>
    </row>
    <row r="245" spans="1:7" ht="16">
      <c r="A245" s="269"/>
      <c r="B245" s="269"/>
      <c r="C245" s="269"/>
      <c r="D245" s="131" t="s">
        <v>1048</v>
      </c>
      <c r="E245" s="131" t="s">
        <v>88</v>
      </c>
      <c r="F245" s="131">
        <v>1</v>
      </c>
      <c r="G245" s="102"/>
    </row>
    <row r="246" spans="1:7" ht="16">
      <c r="A246" s="269"/>
      <c r="B246" s="269"/>
      <c r="C246" s="264"/>
      <c r="D246" s="131" t="s">
        <v>1048</v>
      </c>
      <c r="E246" s="131" t="s">
        <v>84</v>
      </c>
      <c r="F246" s="131">
        <v>1</v>
      </c>
      <c r="G246" s="102"/>
    </row>
    <row r="247" spans="1:7" ht="16">
      <c r="A247" s="269"/>
      <c r="B247" s="269"/>
      <c r="C247" s="297">
        <v>59</v>
      </c>
      <c r="D247" s="131" t="s">
        <v>1043</v>
      </c>
      <c r="E247" s="131" t="s">
        <v>88</v>
      </c>
      <c r="F247" s="131">
        <v>1</v>
      </c>
      <c r="G247" s="102"/>
    </row>
    <row r="248" spans="1:7" ht="16">
      <c r="A248" s="269"/>
      <c r="B248" s="269"/>
      <c r="C248" s="269"/>
      <c r="D248" s="297" t="s">
        <v>1051</v>
      </c>
      <c r="E248" s="131" t="s">
        <v>88</v>
      </c>
      <c r="F248" s="131">
        <v>1</v>
      </c>
      <c r="G248" s="102"/>
    </row>
    <row r="249" spans="1:7" ht="16">
      <c r="A249" s="269"/>
      <c r="B249" s="269"/>
      <c r="C249" s="269"/>
      <c r="D249" s="264"/>
      <c r="E249" s="131" t="s">
        <v>84</v>
      </c>
      <c r="F249" s="131">
        <v>1</v>
      </c>
      <c r="G249" s="102"/>
    </row>
    <row r="250" spans="1:7" ht="16">
      <c r="A250" s="269"/>
      <c r="B250" s="269"/>
      <c r="C250" s="269"/>
      <c r="D250" s="131" t="s">
        <v>1048</v>
      </c>
      <c r="E250" s="131" t="s">
        <v>88</v>
      </c>
      <c r="F250" s="131">
        <v>1</v>
      </c>
      <c r="G250" s="102"/>
    </row>
    <row r="251" spans="1:7" ht="16">
      <c r="A251" s="269"/>
      <c r="B251" s="269"/>
      <c r="C251" s="264"/>
      <c r="D251" s="131" t="s">
        <v>1049</v>
      </c>
      <c r="E251" s="131" t="s">
        <v>84</v>
      </c>
      <c r="F251" s="131">
        <v>1</v>
      </c>
      <c r="G251" s="102"/>
    </row>
    <row r="252" spans="1:7" ht="16">
      <c r="A252" s="269"/>
      <c r="B252" s="269"/>
      <c r="C252" s="297">
        <v>60</v>
      </c>
      <c r="D252" s="131" t="s">
        <v>1043</v>
      </c>
      <c r="E252" s="131" t="s">
        <v>88</v>
      </c>
      <c r="F252" s="131">
        <v>1</v>
      </c>
      <c r="G252" s="102"/>
    </row>
    <row r="253" spans="1:7" ht="16">
      <c r="A253" s="269"/>
      <c r="B253" s="269"/>
      <c r="C253" s="264"/>
      <c r="D253" s="131" t="s">
        <v>1045</v>
      </c>
      <c r="E253" s="131" t="s">
        <v>84</v>
      </c>
      <c r="F253" s="131">
        <v>1</v>
      </c>
      <c r="G253" s="102"/>
    </row>
    <row r="254" spans="1:7" ht="16">
      <c r="A254" s="269"/>
      <c r="B254" s="269"/>
      <c r="C254" s="297">
        <v>61</v>
      </c>
      <c r="D254" s="131" t="s">
        <v>1045</v>
      </c>
      <c r="E254" s="131" t="s">
        <v>88</v>
      </c>
      <c r="F254" s="131">
        <v>1</v>
      </c>
      <c r="G254" s="102"/>
    </row>
    <row r="255" spans="1:7" ht="16">
      <c r="A255" s="269"/>
      <c r="B255" s="269"/>
      <c r="C255" s="264"/>
      <c r="D255" s="131" t="s">
        <v>1048</v>
      </c>
      <c r="E255" s="131" t="s">
        <v>88</v>
      </c>
      <c r="F255" s="131">
        <v>1</v>
      </c>
      <c r="G255" s="102"/>
    </row>
    <row r="256" spans="1:7" ht="16">
      <c r="A256" s="269"/>
      <c r="B256" s="269"/>
      <c r="C256" s="131">
        <v>62</v>
      </c>
      <c r="D256" s="131" t="s">
        <v>1046</v>
      </c>
      <c r="E256" s="131" t="s">
        <v>88</v>
      </c>
      <c r="F256" s="131">
        <v>1</v>
      </c>
      <c r="G256" s="102"/>
    </row>
    <row r="257" spans="1:7" ht="16">
      <c r="A257" s="269"/>
      <c r="B257" s="269"/>
      <c r="C257" s="131">
        <v>63</v>
      </c>
      <c r="D257" s="131" t="s">
        <v>1051</v>
      </c>
      <c r="E257" s="131" t="s">
        <v>84</v>
      </c>
      <c r="F257" s="131">
        <v>1</v>
      </c>
      <c r="G257" s="102"/>
    </row>
    <row r="258" spans="1:7" ht="16">
      <c r="A258" s="269"/>
      <c r="B258" s="269"/>
      <c r="C258" s="131">
        <v>65</v>
      </c>
      <c r="D258" s="131" t="s">
        <v>1049</v>
      </c>
      <c r="E258" s="131" t="s">
        <v>88</v>
      </c>
      <c r="F258" s="131">
        <v>1</v>
      </c>
      <c r="G258" s="102"/>
    </row>
    <row r="259" spans="1:7" ht="16">
      <c r="A259" s="269"/>
      <c r="B259" s="269"/>
      <c r="C259" s="131">
        <v>71</v>
      </c>
      <c r="D259" s="131" t="s">
        <v>1046</v>
      </c>
      <c r="E259" s="131" t="s">
        <v>88</v>
      </c>
      <c r="F259" s="131">
        <v>1</v>
      </c>
      <c r="G259" s="102"/>
    </row>
    <row r="260" spans="1:7" ht="16">
      <c r="A260" s="269"/>
      <c r="B260" s="269"/>
      <c r="C260" s="131">
        <v>73</v>
      </c>
      <c r="D260" s="131" t="s">
        <v>1049</v>
      </c>
      <c r="E260" s="131" t="s">
        <v>84</v>
      </c>
      <c r="F260" s="131">
        <v>1</v>
      </c>
      <c r="G260" s="102"/>
    </row>
    <row r="261" spans="1:7" ht="16">
      <c r="A261" s="269"/>
      <c r="B261" s="264"/>
      <c r="C261" s="131">
        <v>87</v>
      </c>
      <c r="D261" s="131" t="s">
        <v>1048</v>
      </c>
      <c r="E261" s="131" t="s">
        <v>88</v>
      </c>
      <c r="F261" s="131">
        <v>1</v>
      </c>
      <c r="G261" s="102"/>
    </row>
    <row r="262" spans="1:7" ht="16">
      <c r="A262" s="269"/>
      <c r="B262" s="132" t="s">
        <v>803</v>
      </c>
      <c r="C262" s="84">
        <v>40</v>
      </c>
      <c r="D262" s="84" t="s">
        <v>1047</v>
      </c>
      <c r="E262" s="84" t="s">
        <v>84</v>
      </c>
      <c r="F262" s="84">
        <v>1</v>
      </c>
      <c r="G262" s="102"/>
    </row>
    <row r="263" spans="1:7" ht="16">
      <c r="A263" s="269"/>
      <c r="B263" s="295" t="s">
        <v>742</v>
      </c>
      <c r="C263" s="131">
        <v>53</v>
      </c>
      <c r="D263" s="131" t="s">
        <v>1046</v>
      </c>
      <c r="E263" s="131" t="s">
        <v>84</v>
      </c>
      <c r="F263" s="131">
        <v>1</v>
      </c>
      <c r="G263" s="102"/>
    </row>
    <row r="264" spans="1:7" ht="16">
      <c r="A264" s="269"/>
      <c r="B264" s="264"/>
      <c r="C264" s="131">
        <v>54</v>
      </c>
      <c r="D264" s="131" t="s">
        <v>1044</v>
      </c>
      <c r="E264" s="131" t="s">
        <v>84</v>
      </c>
      <c r="F264" s="131">
        <v>1</v>
      </c>
      <c r="G264" s="102"/>
    </row>
    <row r="265" spans="1:7" ht="16">
      <c r="A265" s="264"/>
      <c r="B265" s="305" t="s">
        <v>858</v>
      </c>
      <c r="C265" s="274"/>
      <c r="D265" s="274"/>
      <c r="E265" s="280"/>
      <c r="F265" s="133">
        <f>SUM(F4:F264)</f>
        <v>290</v>
      </c>
      <c r="G265" s="102"/>
    </row>
    <row r="266" spans="1:7" ht="16">
      <c r="A266" s="298" t="s">
        <v>1059</v>
      </c>
      <c r="B266" s="93" t="s">
        <v>1060</v>
      </c>
      <c r="C266" s="134" t="s">
        <v>1061</v>
      </c>
      <c r="D266" s="38" t="s">
        <v>1051</v>
      </c>
      <c r="E266" s="38" t="s">
        <v>88</v>
      </c>
      <c r="F266" s="38">
        <v>1</v>
      </c>
    </row>
    <row r="267" spans="1:7" ht="16">
      <c r="A267" s="299"/>
      <c r="B267" s="301" t="s">
        <v>1062</v>
      </c>
      <c r="C267" s="302" t="s">
        <v>1063</v>
      </c>
      <c r="D267" s="135">
        <v>45296</v>
      </c>
      <c r="E267" s="38" t="s">
        <v>84</v>
      </c>
      <c r="F267" s="38">
        <v>1</v>
      </c>
    </row>
    <row r="268" spans="1:7" ht="16">
      <c r="A268" s="299"/>
      <c r="B268" s="269"/>
      <c r="C268" s="269"/>
      <c r="D268" s="135">
        <v>45453</v>
      </c>
      <c r="E268" s="38" t="s">
        <v>88</v>
      </c>
      <c r="F268" s="38">
        <v>1</v>
      </c>
    </row>
    <row r="269" spans="1:7" ht="16">
      <c r="A269" s="299"/>
      <c r="B269" s="269"/>
      <c r="C269" s="269"/>
      <c r="D269" s="136">
        <v>45611</v>
      </c>
      <c r="E269" s="25" t="s">
        <v>88</v>
      </c>
      <c r="F269" s="25">
        <v>1</v>
      </c>
    </row>
    <row r="270" spans="1:7" ht="16">
      <c r="A270" s="299"/>
      <c r="B270" s="269"/>
      <c r="C270" s="269"/>
      <c r="D270" s="25" t="s">
        <v>1056</v>
      </c>
      <c r="E270" s="25" t="s">
        <v>88</v>
      </c>
      <c r="F270" s="25">
        <v>1</v>
      </c>
    </row>
    <row r="271" spans="1:7" ht="16">
      <c r="A271" s="299"/>
      <c r="B271" s="269"/>
      <c r="C271" s="269"/>
      <c r="D271" s="25" t="s">
        <v>1041</v>
      </c>
      <c r="E271" s="25" t="s">
        <v>88</v>
      </c>
      <c r="F271" s="25">
        <v>1</v>
      </c>
    </row>
    <row r="272" spans="1:7" ht="16">
      <c r="A272" s="299"/>
      <c r="B272" s="269"/>
      <c r="C272" s="269"/>
      <c r="D272" s="25" t="s">
        <v>1042</v>
      </c>
      <c r="E272" s="25" t="s">
        <v>88</v>
      </c>
      <c r="F272" s="25">
        <v>1</v>
      </c>
    </row>
    <row r="273" spans="1:6" ht="16">
      <c r="A273" s="299"/>
      <c r="B273" s="269"/>
      <c r="C273" s="269"/>
      <c r="D273" s="301" t="s">
        <v>1043</v>
      </c>
      <c r="E273" s="25" t="s">
        <v>88</v>
      </c>
      <c r="F273" s="25">
        <v>2</v>
      </c>
    </row>
    <row r="274" spans="1:6" ht="16">
      <c r="A274" s="299"/>
      <c r="B274" s="269"/>
      <c r="C274" s="269"/>
      <c r="D274" s="264"/>
      <c r="E274" s="25" t="s">
        <v>84</v>
      </c>
      <c r="F274" s="25">
        <v>1</v>
      </c>
    </row>
    <row r="275" spans="1:6" ht="16">
      <c r="A275" s="299"/>
      <c r="B275" s="269"/>
      <c r="C275" s="269"/>
      <c r="D275" s="301" t="s">
        <v>1044</v>
      </c>
      <c r="E275" s="25" t="s">
        <v>88</v>
      </c>
      <c r="F275" s="25">
        <v>3</v>
      </c>
    </row>
    <row r="276" spans="1:6" ht="16">
      <c r="A276" s="299"/>
      <c r="B276" s="269"/>
      <c r="C276" s="269"/>
      <c r="D276" s="264"/>
      <c r="E276" s="25" t="s">
        <v>84</v>
      </c>
      <c r="F276" s="25">
        <v>2</v>
      </c>
    </row>
    <row r="277" spans="1:6" ht="16">
      <c r="A277" s="299"/>
      <c r="B277" s="269"/>
      <c r="C277" s="269"/>
      <c r="D277" s="301" t="s">
        <v>1051</v>
      </c>
      <c r="E277" s="25" t="s">
        <v>88</v>
      </c>
      <c r="F277" s="25">
        <v>3</v>
      </c>
    </row>
    <row r="278" spans="1:6" ht="16">
      <c r="A278" s="299"/>
      <c r="B278" s="269"/>
      <c r="C278" s="269"/>
      <c r="D278" s="264"/>
      <c r="E278" s="25" t="s">
        <v>84</v>
      </c>
      <c r="F278" s="25">
        <v>4</v>
      </c>
    </row>
    <row r="279" spans="1:6" ht="16">
      <c r="A279" s="299"/>
      <c r="B279" s="269"/>
      <c r="C279" s="269"/>
      <c r="D279" s="301" t="s">
        <v>1045</v>
      </c>
      <c r="E279" s="25" t="s">
        <v>88</v>
      </c>
      <c r="F279" s="25">
        <v>3</v>
      </c>
    </row>
    <row r="280" spans="1:6" ht="16">
      <c r="A280" s="299"/>
      <c r="B280" s="269"/>
      <c r="C280" s="269"/>
      <c r="D280" s="264"/>
      <c r="E280" s="25" t="s">
        <v>84</v>
      </c>
      <c r="F280" s="25">
        <v>1</v>
      </c>
    </row>
    <row r="281" spans="1:6" ht="16">
      <c r="A281" s="299"/>
      <c r="B281" s="269"/>
      <c r="C281" s="269"/>
      <c r="D281" s="301" t="s">
        <v>1046</v>
      </c>
      <c r="E281" s="25" t="s">
        <v>88</v>
      </c>
      <c r="F281" s="25">
        <v>3</v>
      </c>
    </row>
    <row r="282" spans="1:6" ht="16">
      <c r="A282" s="299"/>
      <c r="B282" s="269"/>
      <c r="C282" s="269"/>
      <c r="D282" s="264"/>
      <c r="E282" s="25" t="s">
        <v>84</v>
      </c>
      <c r="F282" s="25">
        <v>1</v>
      </c>
    </row>
    <row r="283" spans="1:6" ht="16">
      <c r="A283" s="299"/>
      <c r="B283" s="269"/>
      <c r="C283" s="269"/>
      <c r="D283" s="301" t="s">
        <v>1047</v>
      </c>
      <c r="E283" s="25" t="s">
        <v>88</v>
      </c>
      <c r="F283" s="25">
        <v>2</v>
      </c>
    </row>
    <row r="284" spans="1:6" ht="16">
      <c r="A284" s="299"/>
      <c r="B284" s="269"/>
      <c r="C284" s="269"/>
      <c r="D284" s="264"/>
      <c r="E284" s="25" t="s">
        <v>84</v>
      </c>
      <c r="F284" s="25">
        <v>3</v>
      </c>
    </row>
    <row r="285" spans="1:6" ht="16">
      <c r="A285" s="299"/>
      <c r="B285" s="269"/>
      <c r="C285" s="269"/>
      <c r="D285" s="301" t="s">
        <v>1048</v>
      </c>
      <c r="E285" s="25" t="s">
        <v>88</v>
      </c>
      <c r="F285" s="25">
        <v>4</v>
      </c>
    </row>
    <row r="286" spans="1:6" ht="16">
      <c r="A286" s="299"/>
      <c r="B286" s="269"/>
      <c r="C286" s="269"/>
      <c r="D286" s="264"/>
      <c r="E286" s="25" t="s">
        <v>84</v>
      </c>
      <c r="F286" s="25">
        <v>3</v>
      </c>
    </row>
    <row r="287" spans="1:6" ht="16">
      <c r="A287" s="299"/>
      <c r="B287" s="269"/>
      <c r="C287" s="269"/>
      <c r="D287" s="301" t="s">
        <v>1049</v>
      </c>
      <c r="E287" s="25" t="s">
        <v>88</v>
      </c>
      <c r="F287" s="25">
        <v>1</v>
      </c>
    </row>
    <row r="288" spans="1:6" ht="16">
      <c r="A288" s="299"/>
      <c r="B288" s="269"/>
      <c r="C288" s="269"/>
      <c r="D288" s="264"/>
      <c r="E288" s="25" t="s">
        <v>84</v>
      </c>
      <c r="F288" s="25">
        <v>1</v>
      </c>
    </row>
    <row r="289" spans="1:6" ht="16">
      <c r="A289" s="299"/>
      <c r="B289" s="269"/>
      <c r="C289" s="269"/>
      <c r="D289" s="301" t="s">
        <v>1050</v>
      </c>
      <c r="E289" s="25" t="s">
        <v>88</v>
      </c>
      <c r="F289" s="25">
        <v>2</v>
      </c>
    </row>
    <row r="290" spans="1:6" ht="16">
      <c r="A290" s="299"/>
      <c r="B290" s="269"/>
      <c r="C290" s="269"/>
      <c r="D290" s="264"/>
      <c r="E290" s="25" t="s">
        <v>84</v>
      </c>
      <c r="F290" s="25">
        <v>2</v>
      </c>
    </row>
    <row r="291" spans="1:6" ht="16">
      <c r="A291" s="300"/>
      <c r="B291" s="264"/>
      <c r="C291" s="264"/>
      <c r="D291" s="25" t="s">
        <v>1057</v>
      </c>
      <c r="E291" s="25" t="s">
        <v>84</v>
      </c>
      <c r="F291" s="25">
        <v>1</v>
      </c>
    </row>
    <row r="292" spans="1:6" ht="16">
      <c r="A292" s="13"/>
      <c r="B292" s="13"/>
      <c r="C292" s="57"/>
      <c r="D292" s="57"/>
      <c r="E292" s="57"/>
      <c r="F292" s="57"/>
    </row>
    <row r="293" spans="1:6" ht="16">
      <c r="A293" s="13"/>
      <c r="B293" s="13"/>
      <c r="C293" s="57"/>
      <c r="D293" s="57"/>
      <c r="E293" s="57"/>
      <c r="F293" s="57"/>
    </row>
    <row r="294" spans="1:6" ht="16">
      <c r="A294" s="13"/>
      <c r="B294" s="13"/>
      <c r="C294" s="57"/>
      <c r="D294" s="57"/>
      <c r="E294" s="57"/>
      <c r="F294" s="57"/>
    </row>
    <row r="295" spans="1:6" ht="16">
      <c r="A295" s="13"/>
      <c r="B295" s="13"/>
      <c r="C295" s="57"/>
      <c r="D295" s="57"/>
      <c r="E295" s="57"/>
      <c r="F295" s="57"/>
    </row>
    <row r="296" spans="1:6" ht="16">
      <c r="A296" s="13"/>
      <c r="B296" s="13"/>
      <c r="C296" s="57"/>
      <c r="D296" s="57"/>
      <c r="E296" s="57"/>
      <c r="F296" s="57"/>
    </row>
    <row r="297" spans="1:6" ht="16">
      <c r="A297" s="13"/>
      <c r="B297" s="13"/>
      <c r="C297" s="57"/>
      <c r="D297" s="57"/>
      <c r="E297" s="57"/>
      <c r="F297" s="57"/>
    </row>
    <row r="298" spans="1:6" ht="16">
      <c r="A298" s="13"/>
      <c r="B298" s="13"/>
      <c r="C298" s="57"/>
      <c r="D298" s="57"/>
      <c r="E298" s="57"/>
      <c r="F298" s="57"/>
    </row>
    <row r="299" spans="1:6" ht="16">
      <c r="A299" s="13"/>
      <c r="B299" s="13"/>
      <c r="C299" s="57"/>
      <c r="D299" s="57"/>
      <c r="E299" s="57"/>
      <c r="F299" s="57"/>
    </row>
    <row r="300" spans="1:6" ht="16">
      <c r="A300" s="13"/>
      <c r="B300" s="13"/>
      <c r="C300" s="57"/>
      <c r="D300" s="57"/>
      <c r="E300" s="57"/>
      <c r="F300" s="57"/>
    </row>
    <row r="301" spans="1:6" ht="16">
      <c r="A301" s="13"/>
      <c r="B301" s="13"/>
      <c r="C301" s="57"/>
      <c r="D301" s="57"/>
      <c r="E301" s="57"/>
      <c r="F301" s="57"/>
    </row>
    <row r="302" spans="1:6" ht="16">
      <c r="A302" s="13"/>
      <c r="B302" s="13"/>
      <c r="C302" s="57"/>
      <c r="D302" s="57"/>
      <c r="E302" s="57"/>
      <c r="F302" s="57"/>
    </row>
    <row r="303" spans="1:6" ht="16">
      <c r="A303" s="13"/>
      <c r="B303" s="13"/>
      <c r="C303" s="57"/>
      <c r="D303" s="57"/>
      <c r="E303" s="57"/>
      <c r="F303" s="57"/>
    </row>
    <row r="304" spans="1:6" ht="16">
      <c r="A304" s="13"/>
      <c r="B304" s="13"/>
      <c r="C304" s="57"/>
      <c r="D304" s="57"/>
      <c r="E304" s="57"/>
      <c r="F304" s="57"/>
    </row>
    <row r="305" spans="1:6" ht="16">
      <c r="A305" s="13"/>
      <c r="B305" s="13"/>
      <c r="C305" s="57"/>
      <c r="D305" s="57"/>
      <c r="E305" s="57"/>
      <c r="F305" s="57"/>
    </row>
    <row r="306" spans="1:6" ht="16">
      <c r="A306" s="13"/>
      <c r="B306" s="13"/>
      <c r="C306" s="57"/>
      <c r="D306" s="57"/>
      <c r="E306" s="57"/>
      <c r="F306" s="57"/>
    </row>
    <row r="307" spans="1:6" ht="16">
      <c r="A307" s="13"/>
      <c r="B307" s="13"/>
      <c r="C307" s="57"/>
      <c r="D307" s="57"/>
      <c r="E307" s="57"/>
      <c r="F307" s="57"/>
    </row>
    <row r="308" spans="1:6" ht="16">
      <c r="A308" s="13"/>
      <c r="B308" s="13"/>
      <c r="C308" s="57"/>
      <c r="D308" s="57"/>
      <c r="E308" s="57"/>
      <c r="F308" s="57"/>
    </row>
    <row r="309" spans="1:6" ht="16">
      <c r="A309" s="13"/>
      <c r="B309" s="13"/>
      <c r="C309" s="57"/>
      <c r="D309" s="57"/>
      <c r="E309" s="57"/>
      <c r="F309" s="57"/>
    </row>
    <row r="310" spans="1:6" ht="16">
      <c r="A310" s="13"/>
      <c r="B310" s="13"/>
      <c r="C310" s="57"/>
      <c r="D310" s="57"/>
      <c r="E310" s="57"/>
      <c r="F310" s="57"/>
    </row>
    <row r="311" spans="1:6" ht="16">
      <c r="A311" s="13"/>
      <c r="B311" s="13"/>
      <c r="C311" s="57"/>
      <c r="D311" s="57"/>
      <c r="E311" s="57"/>
      <c r="F311" s="57"/>
    </row>
    <row r="312" spans="1:6" ht="16">
      <c r="A312" s="13"/>
      <c r="B312" s="13"/>
      <c r="C312" s="57"/>
      <c r="D312" s="57"/>
      <c r="E312" s="57"/>
      <c r="F312" s="57"/>
    </row>
    <row r="313" spans="1:6" ht="16">
      <c r="C313" s="18"/>
      <c r="D313" s="18"/>
      <c r="E313" s="18"/>
      <c r="F313" s="18"/>
    </row>
    <row r="314" spans="1:6" ht="16">
      <c r="C314" s="18"/>
      <c r="D314" s="18"/>
      <c r="E314" s="18"/>
      <c r="F314" s="18"/>
    </row>
    <row r="315" spans="1:6" ht="16">
      <c r="C315" s="18"/>
      <c r="D315" s="18"/>
      <c r="E315" s="18"/>
      <c r="F315" s="18"/>
    </row>
    <row r="316" spans="1:6" ht="16">
      <c r="C316" s="18"/>
      <c r="D316" s="18"/>
      <c r="E316" s="18"/>
      <c r="F316" s="18"/>
    </row>
    <row r="317" spans="1:6" ht="16">
      <c r="C317" s="18"/>
      <c r="D317" s="18"/>
      <c r="E317" s="18"/>
      <c r="F317" s="18"/>
    </row>
    <row r="318" spans="1:6" ht="16">
      <c r="C318" s="18"/>
      <c r="D318" s="18"/>
      <c r="E318" s="18"/>
      <c r="F318" s="18"/>
    </row>
    <row r="319" spans="1:6" ht="16">
      <c r="C319" s="18"/>
      <c r="D319" s="18"/>
      <c r="E319" s="18"/>
      <c r="F319" s="18"/>
    </row>
    <row r="320" spans="1:6" ht="16">
      <c r="C320" s="18"/>
      <c r="D320" s="18"/>
      <c r="E320" s="18"/>
      <c r="F320" s="18"/>
    </row>
    <row r="321" spans="3:6" ht="16">
      <c r="C321" s="18"/>
      <c r="D321" s="18"/>
      <c r="E321" s="18"/>
      <c r="F321" s="18"/>
    </row>
    <row r="322" spans="3:6" ht="16">
      <c r="C322" s="18"/>
      <c r="D322" s="18"/>
      <c r="E322" s="18"/>
      <c r="F322" s="18"/>
    </row>
    <row r="323" spans="3:6" ht="16">
      <c r="C323" s="18"/>
      <c r="D323" s="18"/>
      <c r="E323" s="18"/>
      <c r="F323" s="18"/>
    </row>
    <row r="324" spans="3:6" ht="16">
      <c r="C324" s="18"/>
      <c r="D324" s="18"/>
      <c r="E324" s="18"/>
      <c r="F324" s="18"/>
    </row>
    <row r="325" spans="3:6" ht="16">
      <c r="C325" s="18"/>
      <c r="D325" s="18"/>
      <c r="E325" s="18"/>
      <c r="F325" s="18"/>
    </row>
    <row r="326" spans="3:6" ht="16">
      <c r="C326" s="18"/>
      <c r="D326" s="18"/>
      <c r="E326" s="18"/>
      <c r="F326" s="18"/>
    </row>
    <row r="327" spans="3:6" ht="16">
      <c r="C327" s="18"/>
      <c r="D327" s="18"/>
      <c r="E327" s="18"/>
      <c r="F327" s="18"/>
    </row>
    <row r="328" spans="3:6" ht="16">
      <c r="C328" s="18"/>
      <c r="D328" s="18"/>
      <c r="E328" s="18"/>
      <c r="F328" s="18"/>
    </row>
    <row r="329" spans="3:6" ht="16">
      <c r="C329" s="18"/>
      <c r="D329" s="18"/>
      <c r="E329" s="18"/>
      <c r="F329" s="18"/>
    </row>
    <row r="330" spans="3:6" ht="16">
      <c r="C330" s="18"/>
      <c r="D330" s="18"/>
      <c r="E330" s="18"/>
      <c r="F330" s="18"/>
    </row>
    <row r="331" spans="3:6" ht="16">
      <c r="C331" s="18"/>
      <c r="D331" s="18"/>
      <c r="E331" s="18"/>
      <c r="F331" s="18"/>
    </row>
    <row r="332" spans="3:6" ht="16">
      <c r="C332" s="18"/>
      <c r="D332" s="18"/>
      <c r="E332" s="18"/>
      <c r="F332" s="18"/>
    </row>
    <row r="333" spans="3:6" ht="16">
      <c r="C333" s="18"/>
      <c r="D333" s="18"/>
      <c r="E333" s="18"/>
      <c r="F333" s="18"/>
    </row>
    <row r="334" spans="3:6" ht="16">
      <c r="C334" s="18"/>
      <c r="D334" s="18"/>
      <c r="E334" s="18"/>
      <c r="F334" s="18"/>
    </row>
    <row r="335" spans="3:6" ht="16">
      <c r="C335" s="18"/>
      <c r="D335" s="18"/>
      <c r="E335" s="18"/>
      <c r="F335" s="18"/>
    </row>
    <row r="336" spans="3:6" ht="16">
      <c r="C336" s="18"/>
      <c r="D336" s="18"/>
      <c r="E336" s="18"/>
      <c r="F336" s="18"/>
    </row>
    <row r="337" spans="3:6" ht="16">
      <c r="C337" s="18"/>
      <c r="D337" s="18"/>
      <c r="E337" s="18"/>
      <c r="F337" s="18"/>
    </row>
    <row r="338" spans="3:6" ht="16">
      <c r="C338" s="18"/>
      <c r="D338" s="18"/>
      <c r="E338" s="18"/>
      <c r="F338" s="18"/>
    </row>
    <row r="339" spans="3:6" ht="16">
      <c r="C339" s="18"/>
      <c r="D339" s="18"/>
      <c r="E339" s="18"/>
      <c r="F339" s="18"/>
    </row>
    <row r="340" spans="3:6" ht="16">
      <c r="C340" s="18"/>
      <c r="D340" s="18"/>
      <c r="E340" s="18"/>
      <c r="F340" s="18"/>
    </row>
    <row r="341" spans="3:6" ht="16">
      <c r="C341" s="18"/>
      <c r="D341" s="18"/>
      <c r="E341" s="18"/>
      <c r="F341" s="18"/>
    </row>
    <row r="342" spans="3:6" ht="16">
      <c r="C342" s="18"/>
      <c r="D342" s="18"/>
      <c r="E342" s="18"/>
      <c r="F342" s="18"/>
    </row>
    <row r="343" spans="3:6" ht="16">
      <c r="C343" s="18"/>
      <c r="D343" s="18"/>
      <c r="E343" s="18"/>
      <c r="F343" s="18"/>
    </row>
    <row r="344" spans="3:6" ht="16">
      <c r="C344" s="18"/>
      <c r="D344" s="18"/>
      <c r="E344" s="18"/>
      <c r="F344" s="18"/>
    </row>
    <row r="345" spans="3:6" ht="16">
      <c r="C345" s="18"/>
      <c r="D345" s="18"/>
      <c r="E345" s="18"/>
      <c r="F345" s="18"/>
    </row>
    <row r="346" spans="3:6" ht="16">
      <c r="C346" s="18"/>
      <c r="D346" s="18"/>
      <c r="E346" s="18"/>
      <c r="F346" s="18"/>
    </row>
    <row r="347" spans="3:6" ht="16">
      <c r="C347" s="18"/>
      <c r="D347" s="18"/>
      <c r="E347" s="18"/>
      <c r="F347" s="18"/>
    </row>
    <row r="348" spans="3:6" ht="16">
      <c r="C348" s="18"/>
      <c r="D348" s="18"/>
      <c r="E348" s="18"/>
      <c r="F348" s="18"/>
    </row>
    <row r="349" spans="3:6" ht="16">
      <c r="C349" s="18"/>
      <c r="D349" s="18"/>
      <c r="E349" s="18"/>
      <c r="F349" s="18"/>
    </row>
    <row r="350" spans="3:6" ht="16">
      <c r="C350" s="18"/>
      <c r="D350" s="18"/>
      <c r="E350" s="18"/>
      <c r="F350" s="18"/>
    </row>
    <row r="351" spans="3:6" ht="16">
      <c r="C351" s="18"/>
      <c r="D351" s="18"/>
      <c r="E351" s="18"/>
      <c r="F351" s="18"/>
    </row>
    <row r="352" spans="3:6" ht="16">
      <c r="C352" s="18"/>
      <c r="D352" s="18"/>
      <c r="E352" s="18"/>
      <c r="F352" s="18"/>
    </row>
    <row r="353" spans="3:6" ht="16">
      <c r="C353" s="18"/>
      <c r="D353" s="18"/>
      <c r="E353" s="18"/>
      <c r="F353" s="18"/>
    </row>
    <row r="354" spans="3:6" ht="16">
      <c r="C354" s="18"/>
      <c r="D354" s="18"/>
      <c r="E354" s="18"/>
      <c r="F354" s="18"/>
    </row>
    <row r="355" spans="3:6" ht="16">
      <c r="C355" s="18"/>
      <c r="D355" s="18"/>
      <c r="E355" s="18"/>
      <c r="F355" s="18"/>
    </row>
    <row r="356" spans="3:6" ht="16">
      <c r="C356" s="18"/>
      <c r="D356" s="18"/>
      <c r="E356" s="18"/>
      <c r="F356" s="18"/>
    </row>
    <row r="357" spans="3:6" ht="16">
      <c r="C357" s="18"/>
      <c r="D357" s="18"/>
      <c r="E357" s="18"/>
      <c r="F357" s="18"/>
    </row>
    <row r="358" spans="3:6" ht="16">
      <c r="C358" s="18"/>
      <c r="D358" s="18"/>
      <c r="E358" s="18"/>
      <c r="F358" s="18"/>
    </row>
    <row r="359" spans="3:6" ht="16">
      <c r="C359" s="18"/>
      <c r="D359" s="18"/>
      <c r="E359" s="18"/>
      <c r="F359" s="18"/>
    </row>
    <row r="360" spans="3:6" ht="16">
      <c r="C360" s="18"/>
      <c r="D360" s="18"/>
      <c r="E360" s="18"/>
      <c r="F360" s="18"/>
    </row>
    <row r="361" spans="3:6" ht="16">
      <c r="C361" s="18"/>
      <c r="D361" s="18"/>
      <c r="E361" s="18"/>
      <c r="F361" s="18"/>
    </row>
    <row r="362" spans="3:6" ht="16">
      <c r="C362" s="18"/>
      <c r="D362" s="18"/>
      <c r="E362" s="18"/>
      <c r="F362" s="18"/>
    </row>
    <row r="363" spans="3:6" ht="16">
      <c r="C363" s="18"/>
      <c r="D363" s="18"/>
      <c r="E363" s="18"/>
      <c r="F363" s="18"/>
    </row>
    <row r="364" spans="3:6" ht="16">
      <c r="C364" s="18"/>
      <c r="D364" s="18"/>
      <c r="E364" s="18"/>
      <c r="F364" s="18"/>
    </row>
    <row r="365" spans="3:6" ht="16">
      <c r="C365" s="18"/>
      <c r="D365" s="18"/>
      <c r="E365" s="18"/>
      <c r="F365" s="18"/>
    </row>
    <row r="366" spans="3:6" ht="16">
      <c r="C366" s="18"/>
      <c r="D366" s="18"/>
      <c r="E366" s="18"/>
      <c r="F366" s="18"/>
    </row>
    <row r="367" spans="3:6" ht="16">
      <c r="C367" s="18"/>
      <c r="D367" s="18"/>
      <c r="E367" s="18"/>
      <c r="F367" s="18"/>
    </row>
    <row r="368" spans="3:6" ht="16">
      <c r="C368" s="18"/>
      <c r="D368" s="18"/>
      <c r="E368" s="18"/>
      <c r="F368" s="18"/>
    </row>
    <row r="369" spans="3:6" ht="16">
      <c r="C369" s="18"/>
      <c r="D369" s="18"/>
      <c r="E369" s="18"/>
      <c r="F369" s="18"/>
    </row>
    <row r="370" spans="3:6" ht="16">
      <c r="C370" s="18"/>
      <c r="D370" s="18"/>
      <c r="E370" s="18"/>
      <c r="F370" s="18"/>
    </row>
    <row r="371" spans="3:6" ht="16">
      <c r="C371" s="18"/>
      <c r="D371" s="18"/>
      <c r="E371" s="18"/>
      <c r="F371" s="18"/>
    </row>
    <row r="372" spans="3:6" ht="16">
      <c r="C372" s="18"/>
      <c r="D372" s="18"/>
      <c r="E372" s="18"/>
      <c r="F372" s="18"/>
    </row>
    <row r="373" spans="3:6" ht="16">
      <c r="C373" s="18"/>
      <c r="D373" s="18"/>
      <c r="E373" s="18"/>
      <c r="F373" s="18"/>
    </row>
    <row r="374" spans="3:6" ht="16">
      <c r="C374" s="18"/>
      <c r="D374" s="18"/>
      <c r="E374" s="18"/>
      <c r="F374" s="18"/>
    </row>
    <row r="375" spans="3:6" ht="16">
      <c r="C375" s="18"/>
      <c r="D375" s="18"/>
      <c r="E375" s="18"/>
      <c r="F375" s="18"/>
    </row>
    <row r="376" spans="3:6" ht="16">
      <c r="C376" s="18"/>
      <c r="D376" s="18"/>
      <c r="E376" s="18"/>
      <c r="F376" s="18"/>
    </row>
    <row r="377" spans="3:6" ht="16">
      <c r="C377" s="18"/>
      <c r="D377" s="18"/>
      <c r="E377" s="18"/>
      <c r="F377" s="18"/>
    </row>
    <row r="378" spans="3:6" ht="16">
      <c r="C378" s="18"/>
      <c r="D378" s="18"/>
      <c r="E378" s="18"/>
      <c r="F378" s="18"/>
    </row>
    <row r="379" spans="3:6" ht="16">
      <c r="C379" s="18"/>
      <c r="D379" s="18"/>
      <c r="E379" s="18"/>
      <c r="F379" s="18"/>
    </row>
    <row r="380" spans="3:6" ht="16">
      <c r="C380" s="18"/>
      <c r="D380" s="18"/>
      <c r="E380" s="18"/>
      <c r="F380" s="18"/>
    </row>
    <row r="381" spans="3:6" ht="16">
      <c r="C381" s="18"/>
      <c r="D381" s="18"/>
      <c r="E381" s="18"/>
      <c r="F381" s="18"/>
    </row>
    <row r="382" spans="3:6" ht="16">
      <c r="C382" s="18"/>
      <c r="D382" s="18"/>
      <c r="E382" s="18"/>
      <c r="F382" s="18"/>
    </row>
    <row r="383" spans="3:6" ht="16">
      <c r="C383" s="18"/>
      <c r="D383" s="18"/>
      <c r="E383" s="18"/>
      <c r="F383" s="18"/>
    </row>
    <row r="384" spans="3:6" ht="16">
      <c r="C384" s="18"/>
      <c r="D384" s="18"/>
      <c r="E384" s="18"/>
      <c r="F384" s="18"/>
    </row>
    <row r="385" spans="3:6" ht="16">
      <c r="C385" s="18"/>
      <c r="D385" s="18"/>
      <c r="E385" s="18"/>
      <c r="F385" s="18"/>
    </row>
    <row r="386" spans="3:6" ht="16">
      <c r="C386" s="18"/>
      <c r="D386" s="18"/>
      <c r="E386" s="18"/>
      <c r="F386" s="18"/>
    </row>
    <row r="387" spans="3:6" ht="16">
      <c r="C387" s="18"/>
      <c r="D387" s="18"/>
      <c r="E387" s="18"/>
      <c r="F387" s="18"/>
    </row>
    <row r="388" spans="3:6" ht="16">
      <c r="C388" s="18"/>
      <c r="D388" s="18"/>
      <c r="E388" s="18"/>
      <c r="F388" s="18"/>
    </row>
    <row r="389" spans="3:6" ht="16">
      <c r="C389" s="18"/>
      <c r="D389" s="18"/>
      <c r="E389" s="18"/>
      <c r="F389" s="18"/>
    </row>
    <row r="390" spans="3:6" ht="16">
      <c r="C390" s="18"/>
      <c r="D390" s="18"/>
      <c r="E390" s="18"/>
      <c r="F390" s="18"/>
    </row>
    <row r="391" spans="3:6" ht="16">
      <c r="C391" s="18"/>
      <c r="D391" s="18"/>
      <c r="E391" s="18"/>
      <c r="F391" s="18"/>
    </row>
    <row r="392" spans="3:6" ht="16">
      <c r="C392" s="18"/>
      <c r="D392" s="18"/>
      <c r="E392" s="18"/>
      <c r="F392" s="18"/>
    </row>
    <row r="393" spans="3:6" ht="16">
      <c r="C393" s="18"/>
      <c r="D393" s="18"/>
      <c r="E393" s="18"/>
      <c r="F393" s="18"/>
    </row>
    <row r="394" spans="3:6" ht="16">
      <c r="C394" s="18"/>
      <c r="D394" s="18"/>
      <c r="E394" s="18"/>
      <c r="F394" s="18"/>
    </row>
    <row r="395" spans="3:6" ht="16">
      <c r="C395" s="18"/>
      <c r="D395" s="18"/>
      <c r="E395" s="18"/>
      <c r="F395" s="18"/>
    </row>
    <row r="396" spans="3:6" ht="16">
      <c r="C396" s="18"/>
      <c r="D396" s="18"/>
      <c r="E396" s="18"/>
      <c r="F396" s="18"/>
    </row>
    <row r="397" spans="3:6" ht="16">
      <c r="C397" s="18"/>
      <c r="D397" s="18"/>
      <c r="E397" s="18"/>
      <c r="F397" s="18"/>
    </row>
    <row r="398" spans="3:6" ht="16">
      <c r="C398" s="18"/>
      <c r="D398" s="18"/>
      <c r="E398" s="18"/>
      <c r="F398" s="18"/>
    </row>
    <row r="399" spans="3:6" ht="16">
      <c r="C399" s="18"/>
      <c r="D399" s="18"/>
      <c r="E399" s="18"/>
      <c r="F399" s="18"/>
    </row>
    <row r="400" spans="3:6" ht="16">
      <c r="C400" s="18"/>
      <c r="D400" s="18"/>
      <c r="E400" s="18"/>
      <c r="F400" s="18"/>
    </row>
    <row r="401" spans="3:6" ht="16">
      <c r="C401" s="18"/>
      <c r="D401" s="18"/>
      <c r="E401" s="18"/>
      <c r="F401" s="18"/>
    </row>
    <row r="402" spans="3:6" ht="16">
      <c r="C402" s="18"/>
      <c r="D402" s="18"/>
      <c r="E402" s="18"/>
      <c r="F402" s="18"/>
    </row>
    <row r="403" spans="3:6" ht="16">
      <c r="C403" s="18"/>
      <c r="D403" s="18"/>
      <c r="E403" s="18"/>
      <c r="F403" s="18"/>
    </row>
    <row r="404" spans="3:6" ht="16">
      <c r="C404" s="18"/>
      <c r="D404" s="18"/>
      <c r="E404" s="18"/>
      <c r="F404" s="18"/>
    </row>
    <row r="405" spans="3:6" ht="16">
      <c r="C405" s="18"/>
      <c r="D405" s="18"/>
      <c r="E405" s="18"/>
      <c r="F405" s="18"/>
    </row>
    <row r="406" spans="3:6" ht="16">
      <c r="C406" s="18"/>
      <c r="D406" s="18"/>
      <c r="E406" s="18"/>
      <c r="F406" s="18"/>
    </row>
    <row r="407" spans="3:6" ht="16">
      <c r="C407" s="18"/>
      <c r="D407" s="18"/>
      <c r="E407" s="18"/>
      <c r="F407" s="18"/>
    </row>
    <row r="408" spans="3:6" ht="16">
      <c r="C408" s="18"/>
      <c r="D408" s="18"/>
      <c r="E408" s="18"/>
      <c r="F408" s="18"/>
    </row>
    <row r="409" spans="3:6" ht="16">
      <c r="C409" s="18"/>
      <c r="D409" s="18"/>
      <c r="E409" s="18"/>
      <c r="F409" s="18"/>
    </row>
    <row r="410" spans="3:6" ht="16">
      <c r="C410" s="18"/>
      <c r="D410" s="18"/>
      <c r="E410" s="18"/>
      <c r="F410" s="18"/>
    </row>
    <row r="411" spans="3:6" ht="16">
      <c r="C411" s="18"/>
      <c r="D411" s="18"/>
      <c r="E411" s="18"/>
      <c r="F411" s="18"/>
    </row>
    <row r="412" spans="3:6" ht="16">
      <c r="C412" s="18"/>
      <c r="D412" s="18"/>
      <c r="E412" s="18"/>
      <c r="F412" s="18"/>
    </row>
    <row r="413" spans="3:6" ht="16">
      <c r="C413" s="18"/>
      <c r="D413" s="18"/>
      <c r="E413" s="18"/>
      <c r="F413" s="18"/>
    </row>
    <row r="414" spans="3:6" ht="16">
      <c r="C414" s="18"/>
      <c r="D414" s="18"/>
      <c r="E414" s="18"/>
      <c r="F414" s="18"/>
    </row>
    <row r="415" spans="3:6" ht="16">
      <c r="C415" s="18"/>
      <c r="D415" s="18"/>
      <c r="E415" s="18"/>
      <c r="F415" s="18"/>
    </row>
    <row r="416" spans="3:6" ht="16">
      <c r="C416" s="18"/>
      <c r="D416" s="18"/>
      <c r="E416" s="18"/>
      <c r="F416" s="18"/>
    </row>
    <row r="417" spans="3:6" ht="16">
      <c r="C417" s="18"/>
      <c r="D417" s="18"/>
      <c r="E417" s="18"/>
      <c r="F417" s="18"/>
    </row>
    <row r="418" spans="3:6" ht="16">
      <c r="C418" s="18"/>
      <c r="D418" s="18"/>
      <c r="E418" s="18"/>
      <c r="F418" s="18"/>
    </row>
    <row r="419" spans="3:6" ht="16">
      <c r="C419" s="18"/>
      <c r="D419" s="18"/>
      <c r="E419" s="18"/>
      <c r="F419" s="18"/>
    </row>
    <row r="420" spans="3:6" ht="16">
      <c r="C420" s="18"/>
      <c r="D420" s="18"/>
      <c r="E420" s="18"/>
      <c r="F420" s="18"/>
    </row>
    <row r="421" spans="3:6" ht="16">
      <c r="C421" s="18"/>
      <c r="D421" s="18"/>
      <c r="E421" s="18"/>
      <c r="F421" s="18"/>
    </row>
    <row r="422" spans="3:6" ht="16">
      <c r="C422" s="18"/>
      <c r="D422" s="18"/>
      <c r="E422" s="18"/>
      <c r="F422" s="18"/>
    </row>
    <row r="423" spans="3:6" ht="16">
      <c r="C423" s="18"/>
      <c r="D423" s="18"/>
      <c r="E423" s="18"/>
      <c r="F423" s="18"/>
    </row>
    <row r="424" spans="3:6" ht="16">
      <c r="C424" s="18"/>
      <c r="D424" s="18"/>
      <c r="E424" s="18"/>
      <c r="F424" s="18"/>
    </row>
    <row r="425" spans="3:6" ht="16">
      <c r="C425" s="18"/>
      <c r="D425" s="18"/>
      <c r="E425" s="18"/>
      <c r="F425" s="18"/>
    </row>
    <row r="426" spans="3:6" ht="16">
      <c r="C426" s="18"/>
      <c r="D426" s="18"/>
      <c r="E426" s="18"/>
      <c r="F426" s="18"/>
    </row>
    <row r="427" spans="3:6" ht="16">
      <c r="C427" s="18"/>
      <c r="D427" s="18"/>
      <c r="E427" s="18"/>
      <c r="F427" s="18"/>
    </row>
    <row r="428" spans="3:6" ht="16">
      <c r="C428" s="18"/>
      <c r="D428" s="18"/>
      <c r="E428" s="18"/>
      <c r="F428" s="18"/>
    </row>
    <row r="429" spans="3:6" ht="16">
      <c r="C429" s="18"/>
      <c r="D429" s="18"/>
      <c r="E429" s="18"/>
      <c r="F429" s="18"/>
    </row>
    <row r="430" spans="3:6" ht="16">
      <c r="C430" s="18"/>
      <c r="D430" s="18"/>
      <c r="E430" s="18"/>
      <c r="F430" s="18"/>
    </row>
    <row r="431" spans="3:6" ht="16">
      <c r="C431" s="18"/>
      <c r="D431" s="18"/>
      <c r="E431" s="18"/>
      <c r="F431" s="18"/>
    </row>
    <row r="432" spans="3:6" ht="16">
      <c r="C432" s="18"/>
      <c r="D432" s="18"/>
      <c r="E432" s="18"/>
      <c r="F432" s="18"/>
    </row>
    <row r="433" spans="3:6" ht="16">
      <c r="C433" s="18"/>
      <c r="D433" s="18"/>
      <c r="E433" s="18"/>
      <c r="F433" s="18"/>
    </row>
    <row r="434" spans="3:6" ht="16">
      <c r="C434" s="18"/>
      <c r="D434" s="18"/>
      <c r="E434" s="18"/>
      <c r="F434" s="18"/>
    </row>
    <row r="435" spans="3:6" ht="16">
      <c r="C435" s="18"/>
      <c r="D435" s="18"/>
      <c r="E435" s="18"/>
      <c r="F435" s="18"/>
    </row>
    <row r="436" spans="3:6" ht="16">
      <c r="C436" s="18"/>
      <c r="D436" s="18"/>
      <c r="E436" s="18"/>
      <c r="F436" s="18"/>
    </row>
    <row r="437" spans="3:6" ht="16">
      <c r="C437" s="18"/>
      <c r="D437" s="18"/>
      <c r="E437" s="18"/>
      <c r="F437" s="18"/>
    </row>
    <row r="438" spans="3:6" ht="16">
      <c r="C438" s="18"/>
      <c r="D438" s="18"/>
      <c r="E438" s="18"/>
      <c r="F438" s="18"/>
    </row>
    <row r="439" spans="3:6" ht="16">
      <c r="C439" s="18"/>
      <c r="D439" s="18"/>
      <c r="E439" s="18"/>
      <c r="F439" s="18"/>
    </row>
    <row r="440" spans="3:6" ht="16">
      <c r="C440" s="18"/>
      <c r="D440" s="18"/>
      <c r="E440" s="18"/>
      <c r="F440" s="18"/>
    </row>
    <row r="441" spans="3:6" ht="16">
      <c r="C441" s="18"/>
      <c r="D441" s="18"/>
      <c r="E441" s="18"/>
      <c r="F441" s="18"/>
    </row>
    <row r="442" spans="3:6" ht="16">
      <c r="C442" s="18"/>
      <c r="D442" s="18"/>
      <c r="E442" s="18"/>
      <c r="F442" s="18"/>
    </row>
    <row r="443" spans="3:6" ht="16">
      <c r="C443" s="18"/>
      <c r="D443" s="18"/>
      <c r="E443" s="18"/>
      <c r="F443" s="18"/>
    </row>
    <row r="444" spans="3:6" ht="16">
      <c r="C444" s="18"/>
      <c r="D444" s="18"/>
      <c r="E444" s="18"/>
      <c r="F444" s="18"/>
    </row>
    <row r="445" spans="3:6" ht="16">
      <c r="C445" s="18"/>
      <c r="D445" s="18"/>
      <c r="E445" s="18"/>
      <c r="F445" s="18"/>
    </row>
    <row r="446" spans="3:6" ht="16">
      <c r="C446" s="18"/>
      <c r="D446" s="18"/>
      <c r="E446" s="18"/>
      <c r="F446" s="18"/>
    </row>
    <row r="447" spans="3:6" ht="16">
      <c r="C447" s="18"/>
      <c r="D447" s="18"/>
      <c r="E447" s="18"/>
      <c r="F447" s="18"/>
    </row>
    <row r="448" spans="3:6" ht="16">
      <c r="C448" s="18"/>
      <c r="D448" s="18"/>
      <c r="E448" s="18"/>
      <c r="F448" s="18"/>
    </row>
    <row r="449" spans="3:6" ht="16">
      <c r="C449" s="18"/>
      <c r="D449" s="18"/>
      <c r="E449" s="18"/>
      <c r="F449" s="18"/>
    </row>
    <row r="450" spans="3:6" ht="16">
      <c r="C450" s="18"/>
      <c r="D450" s="18"/>
      <c r="E450" s="18"/>
      <c r="F450" s="18"/>
    </row>
    <row r="451" spans="3:6" ht="16">
      <c r="C451" s="18"/>
      <c r="D451" s="18"/>
      <c r="E451" s="18"/>
      <c r="F451" s="18"/>
    </row>
    <row r="452" spans="3:6" ht="16">
      <c r="C452" s="18"/>
      <c r="D452" s="18"/>
      <c r="E452" s="18"/>
      <c r="F452" s="18"/>
    </row>
    <row r="453" spans="3:6" ht="16">
      <c r="C453" s="18"/>
      <c r="D453" s="18"/>
      <c r="E453" s="18"/>
      <c r="F453" s="18"/>
    </row>
    <row r="454" spans="3:6" ht="16">
      <c r="C454" s="18"/>
      <c r="D454" s="18"/>
      <c r="E454" s="18"/>
      <c r="F454" s="18"/>
    </row>
    <row r="455" spans="3:6" ht="16">
      <c r="C455" s="18"/>
      <c r="D455" s="18"/>
      <c r="E455" s="18"/>
      <c r="F455" s="18"/>
    </row>
    <row r="456" spans="3:6" ht="16">
      <c r="C456" s="18"/>
      <c r="D456" s="18"/>
      <c r="E456" s="18"/>
      <c r="F456" s="18"/>
    </row>
    <row r="457" spans="3:6" ht="16">
      <c r="C457" s="18"/>
      <c r="D457" s="18"/>
      <c r="E457" s="18"/>
      <c r="F457" s="18"/>
    </row>
    <row r="458" spans="3:6" ht="16">
      <c r="C458" s="18"/>
      <c r="D458" s="18"/>
      <c r="E458" s="18"/>
      <c r="F458" s="18"/>
    </row>
    <row r="459" spans="3:6" ht="16">
      <c r="C459" s="18"/>
      <c r="D459" s="18"/>
      <c r="E459" s="18"/>
      <c r="F459" s="18"/>
    </row>
    <row r="460" spans="3:6" ht="16">
      <c r="C460" s="18"/>
      <c r="D460" s="18"/>
      <c r="E460" s="18"/>
      <c r="F460" s="18"/>
    </row>
    <row r="461" spans="3:6" ht="16">
      <c r="C461" s="18"/>
      <c r="D461" s="18"/>
      <c r="E461" s="18"/>
      <c r="F461" s="18"/>
    </row>
    <row r="462" spans="3:6" ht="16">
      <c r="C462" s="18"/>
      <c r="D462" s="18"/>
      <c r="E462" s="18"/>
      <c r="F462" s="18"/>
    </row>
    <row r="463" spans="3:6" ht="16">
      <c r="C463" s="18"/>
      <c r="D463" s="18"/>
      <c r="E463" s="18"/>
      <c r="F463" s="18"/>
    </row>
    <row r="464" spans="3:6" ht="16">
      <c r="C464" s="18"/>
      <c r="D464" s="18"/>
      <c r="E464" s="18"/>
      <c r="F464" s="18"/>
    </row>
    <row r="465" spans="3:6" ht="16">
      <c r="C465" s="18"/>
      <c r="D465" s="18"/>
      <c r="E465" s="18"/>
      <c r="F465" s="18"/>
    </row>
    <row r="466" spans="3:6" ht="16">
      <c r="C466" s="18"/>
      <c r="D466" s="18"/>
      <c r="E466" s="18"/>
      <c r="F466" s="18"/>
    </row>
    <row r="467" spans="3:6" ht="16">
      <c r="C467" s="18"/>
      <c r="D467" s="18"/>
      <c r="E467" s="18"/>
      <c r="F467" s="18"/>
    </row>
    <row r="468" spans="3:6" ht="16">
      <c r="C468" s="18"/>
      <c r="D468" s="18"/>
      <c r="E468" s="18"/>
      <c r="F468" s="18"/>
    </row>
    <row r="469" spans="3:6" ht="16">
      <c r="C469" s="18"/>
      <c r="D469" s="18"/>
      <c r="E469" s="18"/>
      <c r="F469" s="18"/>
    </row>
    <row r="470" spans="3:6" ht="16">
      <c r="C470" s="18"/>
      <c r="D470" s="18"/>
      <c r="E470" s="18"/>
      <c r="F470" s="18"/>
    </row>
    <row r="471" spans="3:6" ht="16">
      <c r="C471" s="18"/>
      <c r="D471" s="18"/>
      <c r="E471" s="18"/>
      <c r="F471" s="18"/>
    </row>
    <row r="472" spans="3:6" ht="16">
      <c r="C472" s="18"/>
      <c r="D472" s="18"/>
      <c r="E472" s="18"/>
      <c r="F472" s="18"/>
    </row>
    <row r="473" spans="3:6" ht="16">
      <c r="C473" s="18"/>
      <c r="D473" s="18"/>
      <c r="E473" s="18"/>
      <c r="F473" s="18"/>
    </row>
    <row r="474" spans="3:6" ht="16">
      <c r="C474" s="18"/>
      <c r="D474" s="18"/>
      <c r="E474" s="18"/>
      <c r="F474" s="18"/>
    </row>
    <row r="475" spans="3:6" ht="16">
      <c r="C475" s="18"/>
      <c r="D475" s="18"/>
      <c r="E475" s="18"/>
      <c r="F475" s="18"/>
    </row>
    <row r="476" spans="3:6" ht="16">
      <c r="C476" s="18"/>
      <c r="D476" s="18"/>
      <c r="E476" s="18"/>
      <c r="F476" s="18"/>
    </row>
    <row r="477" spans="3:6" ht="16">
      <c r="C477" s="18"/>
      <c r="D477" s="18"/>
      <c r="E477" s="18"/>
      <c r="F477" s="18"/>
    </row>
    <row r="478" spans="3:6" ht="16">
      <c r="C478" s="18"/>
      <c r="D478" s="18"/>
      <c r="E478" s="18"/>
      <c r="F478" s="18"/>
    </row>
    <row r="479" spans="3:6" ht="16">
      <c r="C479" s="18"/>
      <c r="D479" s="18"/>
      <c r="E479" s="18"/>
      <c r="F479" s="18"/>
    </row>
    <row r="480" spans="3:6" ht="16">
      <c r="C480" s="18"/>
      <c r="D480" s="18"/>
      <c r="E480" s="18"/>
      <c r="F480" s="18"/>
    </row>
    <row r="481" spans="3:6" ht="16">
      <c r="C481" s="18"/>
      <c r="D481" s="18"/>
      <c r="E481" s="18"/>
      <c r="F481" s="18"/>
    </row>
    <row r="482" spans="3:6" ht="16">
      <c r="C482" s="18"/>
      <c r="D482" s="18"/>
      <c r="E482" s="18"/>
      <c r="F482" s="18"/>
    </row>
    <row r="483" spans="3:6" ht="16">
      <c r="C483" s="18"/>
      <c r="D483" s="18"/>
      <c r="E483" s="18"/>
      <c r="F483" s="18"/>
    </row>
    <row r="484" spans="3:6" ht="16">
      <c r="C484" s="18"/>
      <c r="D484" s="18"/>
      <c r="E484" s="18"/>
      <c r="F484" s="18"/>
    </row>
    <row r="485" spans="3:6" ht="16">
      <c r="C485" s="18"/>
      <c r="D485" s="18"/>
      <c r="E485" s="18"/>
      <c r="F485" s="18"/>
    </row>
    <row r="486" spans="3:6" ht="16">
      <c r="C486" s="18"/>
      <c r="D486" s="18"/>
      <c r="E486" s="18"/>
      <c r="F486" s="18"/>
    </row>
    <row r="487" spans="3:6" ht="16">
      <c r="C487" s="18"/>
      <c r="D487" s="18"/>
      <c r="E487" s="18"/>
      <c r="F487" s="18"/>
    </row>
    <row r="488" spans="3:6" ht="16">
      <c r="C488" s="18"/>
      <c r="D488" s="18"/>
      <c r="E488" s="18"/>
      <c r="F488" s="18"/>
    </row>
    <row r="489" spans="3:6" ht="16">
      <c r="C489" s="18"/>
      <c r="D489" s="18"/>
      <c r="E489" s="18"/>
      <c r="F489" s="18"/>
    </row>
    <row r="490" spans="3:6" ht="16">
      <c r="C490" s="18"/>
      <c r="D490" s="18"/>
      <c r="E490" s="18"/>
      <c r="F490" s="18"/>
    </row>
    <row r="491" spans="3:6" ht="16">
      <c r="C491" s="18"/>
      <c r="D491" s="18"/>
      <c r="E491" s="18"/>
      <c r="F491" s="18"/>
    </row>
    <row r="492" spans="3:6" ht="16">
      <c r="C492" s="18"/>
      <c r="D492" s="18"/>
      <c r="E492" s="18"/>
      <c r="F492" s="18"/>
    </row>
    <row r="493" spans="3:6" ht="16">
      <c r="C493" s="18"/>
      <c r="D493" s="18"/>
      <c r="E493" s="18"/>
      <c r="F493" s="18"/>
    </row>
  </sheetData>
  <mergeCells count="86">
    <mergeCell ref="D279:D280"/>
    <mergeCell ref="C235:C237"/>
    <mergeCell ref="B265:E265"/>
    <mergeCell ref="D273:D274"/>
    <mergeCell ref="D275:D276"/>
    <mergeCell ref="D277:D278"/>
    <mergeCell ref="D281:D282"/>
    <mergeCell ref="D283:D284"/>
    <mergeCell ref="D285:D286"/>
    <mergeCell ref="D287:D288"/>
    <mergeCell ref="D289:D290"/>
    <mergeCell ref="C252:C253"/>
    <mergeCell ref="C254:C255"/>
    <mergeCell ref="B263:B264"/>
    <mergeCell ref="A266:A291"/>
    <mergeCell ref="B267:B291"/>
    <mergeCell ref="C267:C291"/>
    <mergeCell ref="A37:A265"/>
    <mergeCell ref="B38:B48"/>
    <mergeCell ref="C38:C42"/>
    <mergeCell ref="C43:C47"/>
    <mergeCell ref="C113:C114"/>
    <mergeCell ref="C175:C176"/>
    <mergeCell ref="C177:C179"/>
    <mergeCell ref="C181:C182"/>
    <mergeCell ref="C187:C188"/>
    <mergeCell ref="C191:C193"/>
    <mergeCell ref="D248:D249"/>
    <mergeCell ref="B49:B63"/>
    <mergeCell ref="B163:B174"/>
    <mergeCell ref="C238:C240"/>
    <mergeCell ref="C241:C246"/>
    <mergeCell ref="C247:C251"/>
    <mergeCell ref="C195:C196"/>
    <mergeCell ref="C202:C203"/>
    <mergeCell ref="C206:C207"/>
    <mergeCell ref="C212:C213"/>
    <mergeCell ref="C215:C216"/>
    <mergeCell ref="B221:B234"/>
    <mergeCell ref="C221:C226"/>
    <mergeCell ref="C227:C229"/>
    <mergeCell ref="C230:C231"/>
    <mergeCell ref="B235:B261"/>
    <mergeCell ref="C163:C166"/>
    <mergeCell ref="C167:C168"/>
    <mergeCell ref="C169:C174"/>
    <mergeCell ref="B175:B220"/>
    <mergeCell ref="D224:D225"/>
    <mergeCell ref="D91:D92"/>
    <mergeCell ref="B64:B65"/>
    <mergeCell ref="B66:B162"/>
    <mergeCell ref="C86:C89"/>
    <mergeCell ref="C90:C92"/>
    <mergeCell ref="C93:C94"/>
    <mergeCell ref="C97:C98"/>
    <mergeCell ref="C99:C100"/>
    <mergeCell ref="C104:C105"/>
    <mergeCell ref="C108:C109"/>
    <mergeCell ref="C111:C112"/>
    <mergeCell ref="C73:C74"/>
    <mergeCell ref="C75:C77"/>
    <mergeCell ref="D76:D77"/>
    <mergeCell ref="C78:C79"/>
    <mergeCell ref="C80:C84"/>
    <mergeCell ref="C58:C61"/>
    <mergeCell ref="C62:C63"/>
    <mergeCell ref="C66:C67"/>
    <mergeCell ref="C68:C72"/>
    <mergeCell ref="D70:D71"/>
    <mergeCell ref="D55:D56"/>
    <mergeCell ref="A4:A36"/>
    <mergeCell ref="B4:B36"/>
    <mergeCell ref="C4:C16"/>
    <mergeCell ref="D4:D5"/>
    <mergeCell ref="D8:D9"/>
    <mergeCell ref="C17:C20"/>
    <mergeCell ref="D24:D25"/>
    <mergeCell ref="C49:C52"/>
    <mergeCell ref="C53:C57"/>
    <mergeCell ref="C21:C26"/>
    <mergeCell ref="C27:C30"/>
    <mergeCell ref="D28:D29"/>
    <mergeCell ref="C32:C34"/>
    <mergeCell ref="D41:D42"/>
    <mergeCell ref="D46:D47"/>
    <mergeCell ref="D51:D52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2"/>
  <sheetViews>
    <sheetView workbookViewId="0"/>
  </sheetViews>
  <sheetFormatPr baseColWidth="10" defaultColWidth="11.1640625" defaultRowHeight="15" customHeight="1"/>
  <cols>
    <col min="1" max="1" width="11.1640625" customWidth="1"/>
    <col min="2" max="2" width="26.5" customWidth="1"/>
    <col min="3" max="3" width="11.1640625" customWidth="1"/>
    <col min="4" max="4" width="19.6640625" customWidth="1"/>
    <col min="5" max="5" width="36.5" customWidth="1"/>
    <col min="6" max="6" width="19.6640625" customWidth="1"/>
    <col min="7" max="7" width="37.1640625" customWidth="1"/>
    <col min="8" max="8" width="30.6640625" customWidth="1"/>
    <col min="9" max="26" width="11.1640625" customWidth="1"/>
  </cols>
  <sheetData>
    <row r="1" spans="1:26">
      <c r="A1" s="73" t="s">
        <v>1064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>
      <c r="A3" s="137" t="s">
        <v>1065</v>
      </c>
      <c r="B3" s="137" t="s">
        <v>1066</v>
      </c>
      <c r="C3" s="137" t="s">
        <v>1067</v>
      </c>
      <c r="D3" s="137" t="s">
        <v>1068</v>
      </c>
      <c r="E3" s="137" t="s">
        <v>1069</v>
      </c>
      <c r="F3" s="137" t="s">
        <v>1070</v>
      </c>
      <c r="G3" s="137" t="s">
        <v>1071</v>
      </c>
      <c r="H3" s="137" t="s">
        <v>1072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>
      <c r="A4" s="139">
        <v>0</v>
      </c>
      <c r="B4" s="140">
        <v>701897</v>
      </c>
      <c r="C4" s="140">
        <v>0</v>
      </c>
      <c r="D4" s="140">
        <f t="shared" ref="D4:D94" si="0">C4/$C$95</f>
        <v>0</v>
      </c>
      <c r="E4" s="140">
        <f t="shared" ref="E4:E94" si="1">D4*1/839</f>
        <v>0</v>
      </c>
      <c r="F4" s="140">
        <v>0</v>
      </c>
      <c r="G4" s="140">
        <f t="shared" ref="G4:G94" si="2">B4*E4*F4</f>
        <v>0</v>
      </c>
      <c r="H4" s="140">
        <f>G4</f>
        <v>0</v>
      </c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139">
        <v>1</v>
      </c>
      <c r="B5" s="140">
        <v>730219</v>
      </c>
      <c r="C5" s="140">
        <v>0</v>
      </c>
      <c r="D5" s="140">
        <f t="shared" si="0"/>
        <v>0</v>
      </c>
      <c r="E5" s="140">
        <f t="shared" si="1"/>
        <v>0</v>
      </c>
      <c r="F5" s="140">
        <v>0</v>
      </c>
      <c r="G5" s="140">
        <f t="shared" si="2"/>
        <v>0</v>
      </c>
      <c r="H5" s="140">
        <f>G4+G5</f>
        <v>0</v>
      </c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139">
        <v>2</v>
      </c>
      <c r="B6" s="140">
        <v>759354</v>
      </c>
      <c r="C6" s="140">
        <v>0</v>
      </c>
      <c r="D6" s="140">
        <f t="shared" si="0"/>
        <v>0</v>
      </c>
      <c r="E6" s="140">
        <f t="shared" si="1"/>
        <v>0</v>
      </c>
      <c r="F6" s="140">
        <v>0</v>
      </c>
      <c r="G6" s="140">
        <f t="shared" si="2"/>
        <v>0</v>
      </c>
      <c r="H6" s="140">
        <f t="shared" ref="H6:H94" si="3">G4+G5+G6</f>
        <v>0</v>
      </c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>
      <c r="A7" s="139">
        <v>3</v>
      </c>
      <c r="B7" s="140">
        <v>783321</v>
      </c>
      <c r="C7" s="140">
        <v>0</v>
      </c>
      <c r="D7" s="140">
        <f t="shared" si="0"/>
        <v>0</v>
      </c>
      <c r="E7" s="140">
        <f t="shared" si="1"/>
        <v>0</v>
      </c>
      <c r="F7" s="140">
        <v>0</v>
      </c>
      <c r="G7" s="140">
        <f t="shared" si="2"/>
        <v>0</v>
      </c>
      <c r="H7" s="140">
        <f t="shared" si="3"/>
        <v>0</v>
      </c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>
      <c r="A8" s="139">
        <v>4</v>
      </c>
      <c r="B8" s="140">
        <v>807539</v>
      </c>
      <c r="C8" s="140">
        <v>0</v>
      </c>
      <c r="D8" s="140">
        <f t="shared" si="0"/>
        <v>0</v>
      </c>
      <c r="E8" s="140">
        <f t="shared" si="1"/>
        <v>0</v>
      </c>
      <c r="F8" s="140">
        <v>0</v>
      </c>
      <c r="G8" s="140">
        <f t="shared" si="2"/>
        <v>0</v>
      </c>
      <c r="H8" s="140">
        <f t="shared" si="3"/>
        <v>0</v>
      </c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>
      <c r="A9" s="139">
        <v>5</v>
      </c>
      <c r="B9" s="140">
        <v>806745</v>
      </c>
      <c r="C9" s="140">
        <v>0</v>
      </c>
      <c r="D9" s="140">
        <f t="shared" si="0"/>
        <v>0</v>
      </c>
      <c r="E9" s="140">
        <f t="shared" si="1"/>
        <v>0</v>
      </c>
      <c r="F9" s="140">
        <v>0</v>
      </c>
      <c r="G9" s="140">
        <f t="shared" si="2"/>
        <v>0</v>
      </c>
      <c r="H9" s="140">
        <f t="shared" si="3"/>
        <v>0</v>
      </c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>
      <c r="A10" s="139">
        <v>6</v>
      </c>
      <c r="B10" s="140">
        <v>813073</v>
      </c>
      <c r="C10" s="140">
        <v>0</v>
      </c>
      <c r="D10" s="140">
        <f t="shared" si="0"/>
        <v>0</v>
      </c>
      <c r="E10" s="140">
        <f t="shared" si="1"/>
        <v>0</v>
      </c>
      <c r="F10" s="140">
        <v>0</v>
      </c>
      <c r="G10" s="140">
        <f t="shared" si="2"/>
        <v>0</v>
      </c>
      <c r="H10" s="140">
        <f t="shared" si="3"/>
        <v>0</v>
      </c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>
      <c r="A11" s="139">
        <v>7</v>
      </c>
      <c r="B11" s="140">
        <v>830700</v>
      </c>
      <c r="C11" s="140">
        <v>0</v>
      </c>
      <c r="D11" s="140">
        <f t="shared" si="0"/>
        <v>0</v>
      </c>
      <c r="E11" s="140">
        <f t="shared" si="1"/>
        <v>0</v>
      </c>
      <c r="F11" s="140">
        <v>0</v>
      </c>
      <c r="G11" s="140">
        <f t="shared" si="2"/>
        <v>0</v>
      </c>
      <c r="H11" s="140">
        <f t="shared" si="3"/>
        <v>0</v>
      </c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>
      <c r="A12" s="139">
        <v>8</v>
      </c>
      <c r="B12" s="140">
        <v>855000</v>
      </c>
      <c r="C12" s="140">
        <v>0</v>
      </c>
      <c r="D12" s="140">
        <f t="shared" si="0"/>
        <v>0</v>
      </c>
      <c r="E12" s="140">
        <f t="shared" si="1"/>
        <v>0</v>
      </c>
      <c r="F12" s="140">
        <v>0</v>
      </c>
      <c r="G12" s="140">
        <f t="shared" si="2"/>
        <v>0</v>
      </c>
      <c r="H12" s="140">
        <f t="shared" si="3"/>
        <v>0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139">
        <v>9</v>
      </c>
      <c r="B13" s="140">
        <v>841895</v>
      </c>
      <c r="C13" s="140">
        <v>0</v>
      </c>
      <c r="D13" s="140">
        <f t="shared" si="0"/>
        <v>0</v>
      </c>
      <c r="E13" s="140">
        <f t="shared" si="1"/>
        <v>0</v>
      </c>
      <c r="F13" s="140">
        <v>0</v>
      </c>
      <c r="G13" s="140">
        <f t="shared" si="2"/>
        <v>0</v>
      </c>
      <c r="H13" s="140">
        <f t="shared" si="3"/>
        <v>0</v>
      </c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139">
        <v>10</v>
      </c>
      <c r="B14" s="140">
        <v>826080</v>
      </c>
      <c r="C14" s="140">
        <v>0</v>
      </c>
      <c r="D14" s="140">
        <f t="shared" si="0"/>
        <v>0</v>
      </c>
      <c r="E14" s="140">
        <f t="shared" si="1"/>
        <v>0</v>
      </c>
      <c r="F14" s="140">
        <v>0</v>
      </c>
      <c r="G14" s="140">
        <f t="shared" si="2"/>
        <v>0</v>
      </c>
      <c r="H14" s="140">
        <f t="shared" si="3"/>
        <v>0</v>
      </c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139">
        <v>11</v>
      </c>
      <c r="B15" s="140">
        <v>817287</v>
      </c>
      <c r="C15" s="140">
        <v>0</v>
      </c>
      <c r="D15" s="140">
        <f t="shared" si="0"/>
        <v>0</v>
      </c>
      <c r="E15" s="140">
        <f t="shared" si="1"/>
        <v>0</v>
      </c>
      <c r="F15" s="140">
        <v>0</v>
      </c>
      <c r="G15" s="140">
        <f t="shared" si="2"/>
        <v>0</v>
      </c>
      <c r="H15" s="140">
        <f t="shared" si="3"/>
        <v>0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139">
        <v>12</v>
      </c>
      <c r="B16" s="140">
        <v>823732</v>
      </c>
      <c r="C16" s="140">
        <v>0</v>
      </c>
      <c r="D16" s="140">
        <f t="shared" si="0"/>
        <v>0</v>
      </c>
      <c r="E16" s="140">
        <f t="shared" si="1"/>
        <v>0</v>
      </c>
      <c r="F16" s="140">
        <v>0</v>
      </c>
      <c r="G16" s="140">
        <f t="shared" si="2"/>
        <v>0</v>
      </c>
      <c r="H16" s="140">
        <f t="shared" si="3"/>
        <v>0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139">
        <v>13</v>
      </c>
      <c r="B17" s="140">
        <v>796700</v>
      </c>
      <c r="C17" s="140">
        <v>0</v>
      </c>
      <c r="D17" s="140">
        <f t="shared" si="0"/>
        <v>0</v>
      </c>
      <c r="E17" s="140">
        <f t="shared" si="1"/>
        <v>0</v>
      </c>
      <c r="F17" s="140">
        <v>0</v>
      </c>
      <c r="G17" s="140">
        <f t="shared" si="2"/>
        <v>0</v>
      </c>
      <c r="H17" s="140">
        <f t="shared" si="3"/>
        <v>0</v>
      </c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139">
        <v>14</v>
      </c>
      <c r="B18" s="140">
        <v>781315</v>
      </c>
      <c r="C18" s="140">
        <v>0</v>
      </c>
      <c r="D18" s="140">
        <f t="shared" si="0"/>
        <v>0</v>
      </c>
      <c r="E18" s="140">
        <f t="shared" si="1"/>
        <v>0</v>
      </c>
      <c r="F18" s="140">
        <v>0</v>
      </c>
      <c r="G18" s="140">
        <f t="shared" si="2"/>
        <v>0</v>
      </c>
      <c r="H18" s="140">
        <f t="shared" si="3"/>
        <v>0</v>
      </c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139">
        <v>15</v>
      </c>
      <c r="B19" s="140">
        <v>752712</v>
      </c>
      <c r="C19" s="140">
        <v>0</v>
      </c>
      <c r="D19" s="140">
        <f t="shared" si="0"/>
        <v>0</v>
      </c>
      <c r="E19" s="140">
        <f t="shared" si="1"/>
        <v>0</v>
      </c>
      <c r="F19" s="140">
        <v>0</v>
      </c>
      <c r="G19" s="140">
        <f t="shared" si="2"/>
        <v>0</v>
      </c>
      <c r="H19" s="140">
        <f t="shared" si="3"/>
        <v>0</v>
      </c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39">
        <v>16</v>
      </c>
      <c r="B20" s="140">
        <v>740693</v>
      </c>
      <c r="C20" s="140">
        <v>0</v>
      </c>
      <c r="D20" s="140">
        <f t="shared" si="0"/>
        <v>0</v>
      </c>
      <c r="E20" s="140">
        <f t="shared" si="1"/>
        <v>0</v>
      </c>
      <c r="F20" s="140">
        <v>0</v>
      </c>
      <c r="G20" s="140">
        <f t="shared" si="2"/>
        <v>0</v>
      </c>
      <c r="H20" s="140">
        <f t="shared" si="3"/>
        <v>0</v>
      </c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>
      <c r="A21" s="139">
        <v>17</v>
      </c>
      <c r="B21" s="140">
        <v>722928</v>
      </c>
      <c r="C21" s="140">
        <v>0</v>
      </c>
      <c r="D21" s="140">
        <f t="shared" si="0"/>
        <v>0</v>
      </c>
      <c r="E21" s="140">
        <f t="shared" si="1"/>
        <v>0</v>
      </c>
      <c r="F21" s="140">
        <v>0</v>
      </c>
      <c r="G21" s="140">
        <f t="shared" si="2"/>
        <v>0</v>
      </c>
      <c r="H21" s="140">
        <f t="shared" si="3"/>
        <v>0</v>
      </c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>
      <c r="A22" s="139">
        <v>18</v>
      </c>
      <c r="B22" s="140">
        <v>717252</v>
      </c>
      <c r="C22" s="140">
        <v>0</v>
      </c>
      <c r="D22" s="140">
        <f t="shared" si="0"/>
        <v>0</v>
      </c>
      <c r="E22" s="140">
        <f t="shared" si="1"/>
        <v>0</v>
      </c>
      <c r="F22" s="140">
        <v>0</v>
      </c>
      <c r="G22" s="140">
        <f t="shared" si="2"/>
        <v>0</v>
      </c>
      <c r="H22" s="140">
        <f t="shared" si="3"/>
        <v>0</v>
      </c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>
      <c r="A23" s="139">
        <v>19</v>
      </c>
      <c r="B23" s="140">
        <v>750095</v>
      </c>
      <c r="C23" s="140">
        <v>0</v>
      </c>
      <c r="D23" s="140">
        <f t="shared" si="0"/>
        <v>0</v>
      </c>
      <c r="E23" s="140">
        <f t="shared" si="1"/>
        <v>0</v>
      </c>
      <c r="F23" s="140">
        <v>0</v>
      </c>
      <c r="G23" s="140">
        <f t="shared" si="2"/>
        <v>0</v>
      </c>
      <c r="H23" s="140">
        <f t="shared" si="3"/>
        <v>0</v>
      </c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>
      <c r="A24" s="139">
        <v>20</v>
      </c>
      <c r="B24" s="140">
        <v>778930</v>
      </c>
      <c r="C24" s="140">
        <v>0</v>
      </c>
      <c r="D24" s="140">
        <f t="shared" si="0"/>
        <v>0</v>
      </c>
      <c r="E24" s="140">
        <f t="shared" si="1"/>
        <v>0</v>
      </c>
      <c r="F24" s="140">
        <v>0</v>
      </c>
      <c r="G24" s="140">
        <f t="shared" si="2"/>
        <v>0</v>
      </c>
      <c r="H24" s="140">
        <f t="shared" si="3"/>
        <v>0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>
      <c r="A25" s="139">
        <v>21</v>
      </c>
      <c r="B25" s="140">
        <v>810303</v>
      </c>
      <c r="C25" s="140">
        <v>0</v>
      </c>
      <c r="D25" s="140">
        <f t="shared" si="0"/>
        <v>0</v>
      </c>
      <c r="E25" s="140">
        <f t="shared" si="1"/>
        <v>0</v>
      </c>
      <c r="F25" s="140">
        <v>0</v>
      </c>
      <c r="G25" s="140">
        <f t="shared" si="2"/>
        <v>0</v>
      </c>
      <c r="H25" s="140">
        <f t="shared" si="3"/>
        <v>0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>
      <c r="A26" s="139">
        <v>22</v>
      </c>
      <c r="B26" s="140">
        <v>827261</v>
      </c>
      <c r="C26" s="140">
        <v>0</v>
      </c>
      <c r="D26" s="140">
        <f t="shared" si="0"/>
        <v>0</v>
      </c>
      <c r="E26" s="140">
        <f t="shared" si="1"/>
        <v>0</v>
      </c>
      <c r="F26" s="140">
        <v>0</v>
      </c>
      <c r="G26" s="140">
        <f t="shared" si="2"/>
        <v>0</v>
      </c>
      <c r="H26" s="140">
        <f t="shared" si="3"/>
        <v>0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>
      <c r="A27" s="139">
        <v>23</v>
      </c>
      <c r="B27" s="140">
        <v>856602</v>
      </c>
      <c r="C27" s="140">
        <v>0</v>
      </c>
      <c r="D27" s="140">
        <f t="shared" si="0"/>
        <v>0</v>
      </c>
      <c r="E27" s="140">
        <f t="shared" si="1"/>
        <v>0</v>
      </c>
      <c r="F27" s="140">
        <v>0</v>
      </c>
      <c r="G27" s="140">
        <f t="shared" si="2"/>
        <v>0</v>
      </c>
      <c r="H27" s="140">
        <f t="shared" si="3"/>
        <v>0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139">
        <v>24</v>
      </c>
      <c r="B28" s="140">
        <v>860062</v>
      </c>
      <c r="C28" s="140">
        <v>0</v>
      </c>
      <c r="D28" s="140">
        <f t="shared" si="0"/>
        <v>0</v>
      </c>
      <c r="E28" s="140">
        <f t="shared" si="1"/>
        <v>0</v>
      </c>
      <c r="F28" s="140">
        <v>0</v>
      </c>
      <c r="G28" s="140">
        <f t="shared" si="2"/>
        <v>0</v>
      </c>
      <c r="H28" s="140">
        <f t="shared" si="3"/>
        <v>0</v>
      </c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139">
        <v>25</v>
      </c>
      <c r="B29" s="140">
        <v>858738</v>
      </c>
      <c r="C29" s="140">
        <v>1</v>
      </c>
      <c r="D29" s="140">
        <f t="shared" si="0"/>
        <v>1.2330456226880395E-3</v>
      </c>
      <c r="E29" s="140">
        <f t="shared" si="1"/>
        <v>1.4696610520715608E-6</v>
      </c>
      <c r="F29" s="140">
        <v>6.9999999999999999E-4</v>
      </c>
      <c r="G29" s="140">
        <f t="shared" si="2"/>
        <v>8.8343765477367955E-4</v>
      </c>
      <c r="H29" s="140">
        <f t="shared" si="3"/>
        <v>8.8343765477367955E-4</v>
      </c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139">
        <v>26</v>
      </c>
      <c r="B30" s="140">
        <v>884489</v>
      </c>
      <c r="C30" s="140">
        <v>0</v>
      </c>
      <c r="D30" s="140">
        <f t="shared" si="0"/>
        <v>0</v>
      </c>
      <c r="E30" s="140">
        <f t="shared" si="1"/>
        <v>0</v>
      </c>
      <c r="F30" s="140">
        <v>6.9999999999999999E-4</v>
      </c>
      <c r="G30" s="140">
        <f t="shared" si="2"/>
        <v>0</v>
      </c>
      <c r="H30" s="140">
        <f t="shared" si="3"/>
        <v>8.8343765477367955E-4</v>
      </c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139">
        <v>27</v>
      </c>
      <c r="B31" s="140">
        <v>887131</v>
      </c>
      <c r="C31" s="140">
        <v>2</v>
      </c>
      <c r="D31" s="140">
        <f t="shared" si="0"/>
        <v>2.4660912453760789E-3</v>
      </c>
      <c r="E31" s="140">
        <f t="shared" si="1"/>
        <v>2.9393221041431216E-6</v>
      </c>
      <c r="F31" s="140">
        <v>2.0999999999999999E-3</v>
      </c>
      <c r="G31" s="140">
        <f t="shared" si="2"/>
        <v>5.4758838908982414E-3</v>
      </c>
      <c r="H31" s="140">
        <f t="shared" si="3"/>
        <v>6.3593215456719211E-3</v>
      </c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139">
        <v>28</v>
      </c>
      <c r="B32" s="140">
        <v>914604</v>
      </c>
      <c r="C32" s="140">
        <v>0</v>
      </c>
      <c r="D32" s="140">
        <f t="shared" si="0"/>
        <v>0</v>
      </c>
      <c r="E32" s="140">
        <f t="shared" si="1"/>
        <v>0</v>
      </c>
      <c r="F32" s="140">
        <v>2.0999999999999999E-3</v>
      </c>
      <c r="G32" s="140">
        <f t="shared" si="2"/>
        <v>0</v>
      </c>
      <c r="H32" s="140">
        <f t="shared" si="3"/>
        <v>5.4758838908982414E-3</v>
      </c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39">
        <v>29</v>
      </c>
      <c r="B33" s="140">
        <v>931668</v>
      </c>
      <c r="C33" s="140">
        <v>0</v>
      </c>
      <c r="D33" s="140">
        <f t="shared" si="0"/>
        <v>0</v>
      </c>
      <c r="E33" s="140">
        <f t="shared" si="1"/>
        <v>0</v>
      </c>
      <c r="F33" s="140">
        <v>2.0999999999999999E-3</v>
      </c>
      <c r="G33" s="140">
        <f t="shared" si="2"/>
        <v>0</v>
      </c>
      <c r="H33" s="140">
        <f t="shared" si="3"/>
        <v>5.4758838908982414E-3</v>
      </c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39">
        <v>30</v>
      </c>
      <c r="B34" s="140">
        <v>914186</v>
      </c>
      <c r="C34" s="140">
        <v>3</v>
      </c>
      <c r="D34" s="140">
        <f t="shared" si="0"/>
        <v>3.6991368680641184E-3</v>
      </c>
      <c r="E34" s="140">
        <f t="shared" si="1"/>
        <v>4.4089831562146821E-6</v>
      </c>
      <c r="F34" s="140">
        <v>4.8999999999999998E-3</v>
      </c>
      <c r="G34" s="140">
        <f t="shared" si="2"/>
        <v>1.975009031067165E-2</v>
      </c>
      <c r="H34" s="140">
        <f t="shared" si="3"/>
        <v>1.975009031067165E-2</v>
      </c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39">
        <v>31</v>
      </c>
      <c r="B35" s="140">
        <v>905920</v>
      </c>
      <c r="C35" s="140">
        <v>0</v>
      </c>
      <c r="D35" s="140">
        <f t="shared" si="0"/>
        <v>0</v>
      </c>
      <c r="E35" s="140">
        <f t="shared" si="1"/>
        <v>0</v>
      </c>
      <c r="F35" s="140">
        <v>4.8999999999999998E-3</v>
      </c>
      <c r="G35" s="140">
        <f t="shared" si="2"/>
        <v>0</v>
      </c>
      <c r="H35" s="140">
        <f t="shared" si="3"/>
        <v>1.975009031067165E-2</v>
      </c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39">
        <v>32</v>
      </c>
      <c r="B36" s="140">
        <v>913691</v>
      </c>
      <c r="C36" s="140">
        <v>2</v>
      </c>
      <c r="D36" s="140">
        <f t="shared" si="0"/>
        <v>2.4660912453760789E-3</v>
      </c>
      <c r="E36" s="140">
        <f t="shared" si="1"/>
        <v>2.9393221041431216E-6</v>
      </c>
      <c r="F36" s="140">
        <v>6.3E-3</v>
      </c>
      <c r="G36" s="140">
        <f t="shared" si="2"/>
        <v>1.6919482561736785E-2</v>
      </c>
      <c r="H36" s="140">
        <f t="shared" si="3"/>
        <v>3.6669572872408435E-2</v>
      </c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39">
        <v>33</v>
      </c>
      <c r="B37" s="140">
        <v>891015</v>
      </c>
      <c r="C37" s="140">
        <v>1</v>
      </c>
      <c r="D37" s="140">
        <f t="shared" si="0"/>
        <v>1.2330456226880395E-3</v>
      </c>
      <c r="E37" s="140">
        <f t="shared" si="1"/>
        <v>1.4696610520715608E-6</v>
      </c>
      <c r="F37" s="140">
        <v>7.0000000000000001E-3</v>
      </c>
      <c r="G37" s="140">
        <f t="shared" si="2"/>
        <v>9.1664302961807914E-3</v>
      </c>
      <c r="H37" s="140">
        <f t="shared" si="3"/>
        <v>2.6085912857917577E-2</v>
      </c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39">
        <v>34</v>
      </c>
      <c r="B38" s="140">
        <v>897163</v>
      </c>
      <c r="C38" s="140">
        <v>5</v>
      </c>
      <c r="D38" s="140">
        <f t="shared" si="0"/>
        <v>6.1652281134401974E-3</v>
      </c>
      <c r="E38" s="140">
        <f t="shared" si="1"/>
        <v>7.3483052603578041E-6</v>
      </c>
      <c r="F38" s="140">
        <v>1.0500000000000001E-2</v>
      </c>
      <c r="G38" s="140">
        <f t="shared" si="2"/>
        <v>6.9222589719133087E-2</v>
      </c>
      <c r="H38" s="140">
        <f t="shared" si="3"/>
        <v>9.5308502577050661E-2</v>
      </c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>
      <c r="A39" s="139">
        <v>35</v>
      </c>
      <c r="B39" s="140">
        <v>894424</v>
      </c>
      <c r="C39" s="140">
        <v>7</v>
      </c>
      <c r="D39" s="140">
        <f t="shared" si="0"/>
        <v>8.6313193588162754E-3</v>
      </c>
      <c r="E39" s="140">
        <f t="shared" si="1"/>
        <v>1.0287627364500924E-5</v>
      </c>
      <c r="F39" s="140">
        <v>1.6199999999999999E-2</v>
      </c>
      <c r="G39" s="140">
        <f t="shared" si="2"/>
        <v>0.14906431324943525</v>
      </c>
      <c r="H39" s="140">
        <f t="shared" si="3"/>
        <v>0.22745333326474915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>
      <c r="A40" s="139">
        <v>36</v>
      </c>
      <c r="B40" s="140">
        <v>872466</v>
      </c>
      <c r="C40" s="140">
        <v>7</v>
      </c>
      <c r="D40" s="140">
        <f t="shared" si="0"/>
        <v>8.6313193588162754E-3</v>
      </c>
      <c r="E40" s="140">
        <f t="shared" si="1"/>
        <v>1.0287627364500924E-5</v>
      </c>
      <c r="F40" s="140">
        <v>2.1100000000000001E-2</v>
      </c>
      <c r="G40" s="140">
        <f t="shared" si="2"/>
        <v>0.1893852675297496</v>
      </c>
      <c r="H40" s="140">
        <f t="shared" si="3"/>
        <v>0.40767217049831794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>
      <c r="A41" s="139">
        <v>37</v>
      </c>
      <c r="B41" s="140">
        <v>878205</v>
      </c>
      <c r="C41" s="140">
        <v>8</v>
      </c>
      <c r="D41" s="140">
        <f t="shared" si="0"/>
        <v>9.8643649815043158E-3</v>
      </c>
      <c r="E41" s="140">
        <f t="shared" si="1"/>
        <v>1.1757288416572486E-5</v>
      </c>
      <c r="F41" s="140">
        <v>2.69E-2</v>
      </c>
      <c r="G41" s="140">
        <f t="shared" si="2"/>
        <v>0.27775082484726549</v>
      </c>
      <c r="H41" s="140">
        <f t="shared" si="3"/>
        <v>0.61620040562645029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39">
        <v>38</v>
      </c>
      <c r="B42" s="140">
        <v>876420</v>
      </c>
      <c r="C42" s="140">
        <v>3</v>
      </c>
      <c r="D42" s="140">
        <f t="shared" si="0"/>
        <v>3.6991368680641184E-3</v>
      </c>
      <c r="E42" s="140">
        <f t="shared" si="1"/>
        <v>4.4089831562146821E-6</v>
      </c>
      <c r="F42" s="140">
        <v>2.9000000000000001E-2</v>
      </c>
      <c r="G42" s="140">
        <f t="shared" si="2"/>
        <v>0.1120595095153205</v>
      </c>
      <c r="H42" s="140">
        <f t="shared" si="3"/>
        <v>0.57919560189233554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39">
        <v>39</v>
      </c>
      <c r="B43" s="140">
        <v>882585</v>
      </c>
      <c r="C43" s="140">
        <v>1</v>
      </c>
      <c r="D43" s="140">
        <f t="shared" si="0"/>
        <v>1.2330456226880395E-3</v>
      </c>
      <c r="E43" s="140">
        <f t="shared" si="1"/>
        <v>1.4696610520715608E-6</v>
      </c>
      <c r="F43" s="140">
        <v>3.1899999999999998E-2</v>
      </c>
      <c r="G43" s="140">
        <f t="shared" si="2"/>
        <v>4.137751550859825E-2</v>
      </c>
      <c r="H43" s="140">
        <f t="shared" si="3"/>
        <v>0.43118784987118425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39">
        <v>40</v>
      </c>
      <c r="B44" s="140">
        <v>882352</v>
      </c>
      <c r="C44" s="140">
        <v>6</v>
      </c>
      <c r="D44" s="140">
        <f t="shared" si="0"/>
        <v>7.3982737361282368E-3</v>
      </c>
      <c r="E44" s="140">
        <f t="shared" si="1"/>
        <v>8.8179663124293643E-6</v>
      </c>
      <c r="F44" s="140">
        <v>3.8300000000000001E-2</v>
      </c>
      <c r="G44" s="140">
        <f t="shared" si="2"/>
        <v>0.29799507310828904</v>
      </c>
      <c r="H44" s="140">
        <f t="shared" si="3"/>
        <v>0.4514320981322078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39">
        <v>41</v>
      </c>
      <c r="B45" s="140">
        <v>846976</v>
      </c>
      <c r="C45" s="140">
        <v>7</v>
      </c>
      <c r="D45" s="140">
        <f t="shared" si="0"/>
        <v>8.6313193588162754E-3</v>
      </c>
      <c r="E45" s="140">
        <f t="shared" si="1"/>
        <v>1.0287627364500924E-5</v>
      </c>
      <c r="F45" s="140">
        <v>4.48E-2</v>
      </c>
      <c r="G45" s="140">
        <f t="shared" si="2"/>
        <v>0.39035913166546388</v>
      </c>
      <c r="H45" s="140">
        <f t="shared" si="3"/>
        <v>0.72973172028235123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39">
        <v>42</v>
      </c>
      <c r="B46" s="140">
        <v>790568</v>
      </c>
      <c r="C46" s="140">
        <v>10</v>
      </c>
      <c r="D46" s="140">
        <f t="shared" si="0"/>
        <v>1.2330456226880395E-2</v>
      </c>
      <c r="E46" s="140">
        <f t="shared" si="1"/>
        <v>1.4696610520715608E-5</v>
      </c>
      <c r="F46" s="140">
        <v>5.57E-2</v>
      </c>
      <c r="G46" s="140">
        <f t="shared" si="2"/>
        <v>0.64715991822805907</v>
      </c>
      <c r="H46" s="140">
        <f t="shared" si="3"/>
        <v>1.3355141230018122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39">
        <v>43</v>
      </c>
      <c r="B47" s="140">
        <v>778286</v>
      </c>
      <c r="C47" s="140">
        <v>15</v>
      </c>
      <c r="D47" s="140">
        <f t="shared" si="0"/>
        <v>1.8495684340320593E-2</v>
      </c>
      <c r="E47" s="140">
        <f t="shared" si="1"/>
        <v>2.2044915781073412E-5</v>
      </c>
      <c r="F47" s="140">
        <v>6.7299999999999999E-2</v>
      </c>
      <c r="G47" s="140">
        <f t="shared" si="2"/>
        <v>1.1546828794775061</v>
      </c>
      <c r="H47" s="140">
        <f t="shared" si="3"/>
        <v>2.1922019293710289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39">
        <v>44</v>
      </c>
      <c r="B48" s="140">
        <v>793361</v>
      </c>
      <c r="C48" s="140">
        <v>20</v>
      </c>
      <c r="D48" s="140">
        <f t="shared" si="0"/>
        <v>2.4660912453760789E-2</v>
      </c>
      <c r="E48" s="140">
        <f t="shared" si="1"/>
        <v>2.9393221041431216E-5</v>
      </c>
      <c r="F48" s="140">
        <v>8.2600000000000007E-2</v>
      </c>
      <c r="G48" s="140">
        <f t="shared" si="2"/>
        <v>1.9261853507125655</v>
      </c>
      <c r="H48" s="140">
        <f t="shared" si="3"/>
        <v>3.7280281484181308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39">
        <v>45</v>
      </c>
      <c r="B49" s="140">
        <v>807777</v>
      </c>
      <c r="C49" s="140">
        <v>16</v>
      </c>
      <c r="D49" s="140">
        <f t="shared" si="0"/>
        <v>1.9728729963008632E-2</v>
      </c>
      <c r="E49" s="140">
        <f t="shared" si="1"/>
        <v>2.3514576833144973E-5</v>
      </c>
      <c r="F49" s="140">
        <v>9.9400000000000002E-2</v>
      </c>
      <c r="G49" s="140">
        <f t="shared" si="2"/>
        <v>1.8880567124564063</v>
      </c>
      <c r="H49" s="140">
        <f t="shared" si="3"/>
        <v>4.9689249426464777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39">
        <v>46</v>
      </c>
      <c r="B50" s="140">
        <v>821621</v>
      </c>
      <c r="C50" s="140">
        <v>19</v>
      </c>
      <c r="D50" s="140">
        <f t="shared" si="0"/>
        <v>2.3427866831072751E-2</v>
      </c>
      <c r="E50" s="140">
        <f t="shared" si="1"/>
        <v>2.7923559989359655E-5</v>
      </c>
      <c r="F50" s="140">
        <v>0.1177</v>
      </c>
      <c r="G50" s="140">
        <f t="shared" si="2"/>
        <v>2.7003420522934798</v>
      </c>
      <c r="H50" s="140">
        <f t="shared" si="3"/>
        <v>6.5145841154624513</v>
      </c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39">
        <v>47</v>
      </c>
      <c r="B51" s="140">
        <v>857254</v>
      </c>
      <c r="C51" s="140">
        <v>16</v>
      </c>
      <c r="D51" s="140">
        <f t="shared" si="0"/>
        <v>1.9728729963008632E-2</v>
      </c>
      <c r="E51" s="140">
        <f t="shared" si="1"/>
        <v>2.3514576833144973E-5</v>
      </c>
      <c r="F51" s="140">
        <v>0.13539999999999999</v>
      </c>
      <c r="G51" s="140">
        <f t="shared" si="2"/>
        <v>2.7293884675697244</v>
      </c>
      <c r="H51" s="140">
        <f t="shared" si="3"/>
        <v>7.3177872323196107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39">
        <v>48</v>
      </c>
      <c r="B52" s="140">
        <v>894159</v>
      </c>
      <c r="C52" s="140">
        <v>23</v>
      </c>
      <c r="D52" s="140">
        <f t="shared" si="0"/>
        <v>2.8360049321824909E-2</v>
      </c>
      <c r="E52" s="140">
        <f t="shared" si="1"/>
        <v>3.3802204197645899E-5</v>
      </c>
      <c r="F52" s="140">
        <v>0.15679999999999999</v>
      </c>
      <c r="G52" s="140">
        <f t="shared" si="2"/>
        <v>4.7392086721759368</v>
      </c>
      <c r="H52" s="140">
        <f t="shared" si="3"/>
        <v>10.16893919203914</v>
      </c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39">
        <v>49</v>
      </c>
      <c r="B53" s="140">
        <v>923156</v>
      </c>
      <c r="C53" s="140">
        <v>19</v>
      </c>
      <c r="D53" s="140">
        <f t="shared" si="0"/>
        <v>2.3427866831072751E-2</v>
      </c>
      <c r="E53" s="140">
        <f t="shared" si="1"/>
        <v>2.7923559989359655E-5</v>
      </c>
      <c r="F53" s="140">
        <v>0.17760000000000001</v>
      </c>
      <c r="G53" s="140">
        <f t="shared" si="2"/>
        <v>4.5781376255274253</v>
      </c>
      <c r="H53" s="140">
        <f t="shared" si="3"/>
        <v>12.046734765273087</v>
      </c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39">
        <v>50</v>
      </c>
      <c r="B54" s="140">
        <v>901680</v>
      </c>
      <c r="C54" s="140">
        <v>24</v>
      </c>
      <c r="D54" s="140">
        <f t="shared" si="0"/>
        <v>2.9593094944512947E-2</v>
      </c>
      <c r="E54" s="140">
        <f t="shared" si="1"/>
        <v>3.5271865249717457E-5</v>
      </c>
      <c r="F54" s="140">
        <v>0.2006</v>
      </c>
      <c r="G54" s="140">
        <f t="shared" si="2"/>
        <v>6.3798694529480668</v>
      </c>
      <c r="H54" s="140">
        <f t="shared" si="3"/>
        <v>15.697215750651431</v>
      </c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39">
        <v>51</v>
      </c>
      <c r="B55" s="140">
        <v>923655</v>
      </c>
      <c r="C55" s="140">
        <v>16</v>
      </c>
      <c r="D55" s="140">
        <f t="shared" si="0"/>
        <v>1.9728729963008632E-2</v>
      </c>
      <c r="E55" s="140">
        <f t="shared" si="1"/>
        <v>2.3514576833144973E-5</v>
      </c>
      <c r="F55" s="140">
        <v>0.223</v>
      </c>
      <c r="G55" s="140">
        <f t="shared" si="2"/>
        <v>4.8434164916545299</v>
      </c>
      <c r="H55" s="140">
        <f t="shared" si="3"/>
        <v>15.801423570130023</v>
      </c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39">
        <v>52</v>
      </c>
      <c r="B56" s="140">
        <v>923357</v>
      </c>
      <c r="C56" s="140">
        <v>32</v>
      </c>
      <c r="D56" s="140">
        <f t="shared" si="0"/>
        <v>3.9457459926017263E-2</v>
      </c>
      <c r="E56" s="140">
        <f t="shared" si="1"/>
        <v>4.7029153666289945E-5</v>
      </c>
      <c r="F56" s="140">
        <v>0.25380000000000003</v>
      </c>
      <c r="G56" s="140">
        <f t="shared" si="2"/>
        <v>11.021188413780131</v>
      </c>
      <c r="H56" s="140">
        <f t="shared" si="3"/>
        <v>22.244474358382728</v>
      </c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39">
        <v>53</v>
      </c>
      <c r="B57" s="140">
        <v>934714</v>
      </c>
      <c r="C57" s="140">
        <v>15</v>
      </c>
      <c r="D57" s="140">
        <f t="shared" si="0"/>
        <v>1.8495684340320593E-2</v>
      </c>
      <c r="E57" s="140">
        <f t="shared" si="1"/>
        <v>2.2044915781073412E-5</v>
      </c>
      <c r="F57" s="140">
        <v>0.27260000000000001</v>
      </c>
      <c r="G57" s="140">
        <f t="shared" si="2"/>
        <v>5.6171114781997833</v>
      </c>
      <c r="H57" s="140">
        <f t="shared" si="3"/>
        <v>21.481716383634442</v>
      </c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39">
        <v>54</v>
      </c>
      <c r="B58" s="140">
        <v>932611</v>
      </c>
      <c r="C58" s="140">
        <v>19</v>
      </c>
      <c r="D58" s="140">
        <f t="shared" si="0"/>
        <v>2.3427866831072751E-2</v>
      </c>
      <c r="E58" s="140">
        <f t="shared" si="1"/>
        <v>2.7923559989359655E-5</v>
      </c>
      <c r="F58" s="140">
        <v>0.29599999999999999</v>
      </c>
      <c r="G58" s="140">
        <f t="shared" si="2"/>
        <v>7.7083784847500629</v>
      </c>
      <c r="H58" s="140">
        <f t="shared" si="3"/>
        <v>24.346678376729976</v>
      </c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39">
        <v>55</v>
      </c>
      <c r="B59" s="140">
        <v>938738</v>
      </c>
      <c r="C59" s="140">
        <v>38</v>
      </c>
      <c r="D59" s="140">
        <f t="shared" si="0"/>
        <v>4.6855733662145502E-2</v>
      </c>
      <c r="E59" s="140">
        <f t="shared" si="1"/>
        <v>5.5847119978719311E-5</v>
      </c>
      <c r="F59" s="140">
        <v>0.33829999999999999</v>
      </c>
      <c r="G59" s="140">
        <f t="shared" si="2"/>
        <v>17.735652779643431</v>
      </c>
      <c r="H59" s="140">
        <f t="shared" si="3"/>
        <v>31.061142742593276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39">
        <v>56</v>
      </c>
      <c r="B60" s="140">
        <v>928163</v>
      </c>
      <c r="C60" s="140">
        <v>31</v>
      </c>
      <c r="D60" s="140">
        <f t="shared" si="0"/>
        <v>3.8224414303329221E-2</v>
      </c>
      <c r="E60" s="140">
        <f t="shared" si="1"/>
        <v>4.5559492614218381E-5</v>
      </c>
      <c r="F60" s="140">
        <v>0.37219999999999998</v>
      </c>
      <c r="G60" s="140">
        <f t="shared" si="2"/>
        <v>15.739085674772825</v>
      </c>
      <c r="H60" s="140">
        <f t="shared" si="3"/>
        <v>41.183116939166318</v>
      </c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39">
        <v>57</v>
      </c>
      <c r="B61" s="140">
        <v>906643</v>
      </c>
      <c r="C61" s="140">
        <v>34</v>
      </c>
      <c r="D61" s="140">
        <f t="shared" si="0"/>
        <v>4.192355117139334E-2</v>
      </c>
      <c r="E61" s="140">
        <f t="shared" si="1"/>
        <v>4.996847577043306E-5</v>
      </c>
      <c r="F61" s="140">
        <v>0.41170000000000001</v>
      </c>
      <c r="G61" s="140">
        <f t="shared" si="2"/>
        <v>18.651479265874908</v>
      </c>
      <c r="H61" s="140">
        <f t="shared" si="3"/>
        <v>52.126217720291166</v>
      </c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39">
        <v>58</v>
      </c>
      <c r="B62" s="140">
        <v>884567</v>
      </c>
      <c r="C62" s="140">
        <v>44</v>
      </c>
      <c r="D62" s="140">
        <f t="shared" si="0"/>
        <v>5.4254007398273733E-2</v>
      </c>
      <c r="E62" s="140">
        <f t="shared" si="1"/>
        <v>6.466508629114867E-5</v>
      </c>
      <c r="F62" s="140">
        <v>0.45900000000000002</v>
      </c>
      <c r="G62" s="140">
        <f t="shared" si="2"/>
        <v>26.25507603585385</v>
      </c>
      <c r="H62" s="140">
        <f t="shared" si="3"/>
        <v>60.645640976501582</v>
      </c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39">
        <v>59</v>
      </c>
      <c r="B63" s="140">
        <v>852740</v>
      </c>
      <c r="C63" s="140">
        <v>37</v>
      </c>
      <c r="D63" s="140">
        <f t="shared" si="0"/>
        <v>4.562268803945746E-2</v>
      </c>
      <c r="E63" s="140">
        <f t="shared" si="1"/>
        <v>5.4377458926647747E-5</v>
      </c>
      <c r="F63" s="140">
        <v>0.49940000000000001</v>
      </c>
      <c r="G63" s="140">
        <f t="shared" si="2"/>
        <v>23.157095261959736</v>
      </c>
      <c r="H63" s="140">
        <f t="shared" si="3"/>
        <v>68.063650563688498</v>
      </c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39">
        <v>60</v>
      </c>
      <c r="B64" s="140">
        <v>816209</v>
      </c>
      <c r="C64" s="140">
        <v>33</v>
      </c>
      <c r="D64" s="140">
        <f t="shared" si="0"/>
        <v>4.0690505548705305E-2</v>
      </c>
      <c r="E64" s="140">
        <f t="shared" si="1"/>
        <v>4.8498814718361509E-5</v>
      </c>
      <c r="F64" s="140">
        <v>0.54379999999999995</v>
      </c>
      <c r="G64" s="140">
        <f t="shared" si="2"/>
        <v>21.526414936165274</v>
      </c>
      <c r="H64" s="140">
        <f t="shared" si="3"/>
        <v>70.938586233978867</v>
      </c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39">
        <v>61</v>
      </c>
      <c r="B65" s="140">
        <v>796532</v>
      </c>
      <c r="C65" s="140">
        <v>32</v>
      </c>
      <c r="D65" s="140">
        <f t="shared" si="0"/>
        <v>3.9457459926017263E-2</v>
      </c>
      <c r="E65" s="140">
        <f t="shared" si="1"/>
        <v>4.7029153666289945E-5</v>
      </c>
      <c r="F65" s="140">
        <v>0.57750000000000001</v>
      </c>
      <c r="G65" s="140">
        <f t="shared" si="2"/>
        <v>21.633280415737719</v>
      </c>
      <c r="H65" s="140">
        <f t="shared" si="3"/>
        <v>66.316790613862722</v>
      </c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39">
        <v>62</v>
      </c>
      <c r="B66" s="140">
        <v>777771</v>
      </c>
      <c r="C66" s="140">
        <v>36</v>
      </c>
      <c r="D66" s="140">
        <f t="shared" si="0"/>
        <v>4.4389642416769418E-2</v>
      </c>
      <c r="E66" s="140">
        <f t="shared" si="1"/>
        <v>5.2907797874576182E-5</v>
      </c>
      <c r="F66" s="140">
        <v>0.61629999999999996</v>
      </c>
      <c r="G66" s="140">
        <f t="shared" si="2"/>
        <v>25.36083797545372</v>
      </c>
      <c r="H66" s="140">
        <f t="shared" si="3"/>
        <v>68.520533327356716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39">
        <v>63</v>
      </c>
      <c r="B67" s="140">
        <v>747241</v>
      </c>
      <c r="C67" s="140">
        <v>34</v>
      </c>
      <c r="D67" s="140">
        <f t="shared" si="0"/>
        <v>4.192355117139334E-2</v>
      </c>
      <c r="E67" s="140">
        <f t="shared" si="1"/>
        <v>4.996847577043306E-5</v>
      </c>
      <c r="F67" s="140">
        <v>0.65290000000000004</v>
      </c>
      <c r="G67" s="140">
        <f t="shared" si="2"/>
        <v>24.378302604092415</v>
      </c>
      <c r="H67" s="140">
        <f t="shared" si="3"/>
        <v>71.372420995283846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39">
        <v>64</v>
      </c>
      <c r="B68" s="140">
        <v>718065</v>
      </c>
      <c r="C68" s="140">
        <v>23</v>
      </c>
      <c r="D68" s="140">
        <f t="shared" si="0"/>
        <v>2.8360049321824909E-2</v>
      </c>
      <c r="E68" s="140">
        <f t="shared" si="1"/>
        <v>3.3802204197645899E-5</v>
      </c>
      <c r="F68" s="140">
        <v>0.68320000000000003</v>
      </c>
      <c r="G68" s="140">
        <f t="shared" si="2"/>
        <v>16.582753210107153</v>
      </c>
      <c r="H68" s="140">
        <f t="shared" si="3"/>
        <v>66.321893789653288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39">
        <v>65</v>
      </c>
      <c r="B69" s="140">
        <v>689198</v>
      </c>
      <c r="C69" s="140">
        <v>35</v>
      </c>
      <c r="D69" s="140">
        <f t="shared" si="0"/>
        <v>4.3156596794081382E-2</v>
      </c>
      <c r="E69" s="140">
        <f t="shared" si="1"/>
        <v>5.1438136822504625E-5</v>
      </c>
      <c r="F69" s="140">
        <v>0.72099999999999997</v>
      </c>
      <c r="G69" s="140">
        <f t="shared" si="2"/>
        <v>25.560214996715306</v>
      </c>
      <c r="H69" s="140">
        <f t="shared" si="3"/>
        <v>66.521270810914871</v>
      </c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39">
        <v>66</v>
      </c>
      <c r="B70" s="140">
        <v>687334</v>
      </c>
      <c r="C70" s="140">
        <v>24</v>
      </c>
      <c r="D70" s="140">
        <f t="shared" si="0"/>
        <v>2.9593094944512947E-2</v>
      </c>
      <c r="E70" s="140">
        <f t="shared" si="1"/>
        <v>3.5271865249717457E-5</v>
      </c>
      <c r="F70" s="140">
        <v>0.74550000000000005</v>
      </c>
      <c r="G70" s="140">
        <f t="shared" si="2"/>
        <v>18.073568187129002</v>
      </c>
      <c r="H70" s="140">
        <f t="shared" si="3"/>
        <v>60.216536393951458</v>
      </c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39">
        <v>67</v>
      </c>
      <c r="B71" s="140">
        <v>674764</v>
      </c>
      <c r="C71" s="140">
        <v>19</v>
      </c>
      <c r="D71" s="140">
        <f t="shared" si="0"/>
        <v>2.3427866831072751E-2</v>
      </c>
      <c r="E71" s="140">
        <f t="shared" si="1"/>
        <v>2.7923559989359655E-5</v>
      </c>
      <c r="F71" s="140">
        <v>0.76649999999999996</v>
      </c>
      <c r="G71" s="140">
        <f t="shared" si="2"/>
        <v>14.442249689534103</v>
      </c>
      <c r="H71" s="140">
        <f t="shared" si="3"/>
        <v>58.076032873378409</v>
      </c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39">
        <v>68</v>
      </c>
      <c r="B72" s="140">
        <v>651687</v>
      </c>
      <c r="C72" s="140">
        <v>21</v>
      </c>
      <c r="D72" s="140">
        <f t="shared" si="0"/>
        <v>2.5893958076448828E-2</v>
      </c>
      <c r="E72" s="140">
        <f t="shared" si="1"/>
        <v>3.0862882093502777E-5</v>
      </c>
      <c r="F72" s="140">
        <v>0.79469999999999996</v>
      </c>
      <c r="G72" s="140">
        <f t="shared" si="2"/>
        <v>15.983752657367631</v>
      </c>
      <c r="H72" s="140">
        <f t="shared" si="3"/>
        <v>48.499570534030738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39">
        <v>69</v>
      </c>
      <c r="B73" s="140">
        <v>652398</v>
      </c>
      <c r="C73" s="140">
        <v>14</v>
      </c>
      <c r="D73" s="140">
        <f t="shared" si="0"/>
        <v>1.7262638717632551E-2</v>
      </c>
      <c r="E73" s="140">
        <f t="shared" si="1"/>
        <v>2.0575254729001847E-5</v>
      </c>
      <c r="F73" s="140">
        <v>0.81259999999999999</v>
      </c>
      <c r="G73" s="140">
        <f t="shared" si="2"/>
        <v>10.907737041190188</v>
      </c>
      <c r="H73" s="140">
        <f t="shared" si="3"/>
        <v>41.333739388091921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39">
        <v>70</v>
      </c>
      <c r="B74" s="140">
        <v>660817</v>
      </c>
      <c r="C74" s="140">
        <v>14</v>
      </c>
      <c r="D74" s="140">
        <f t="shared" si="0"/>
        <v>1.7262638717632551E-2</v>
      </c>
      <c r="E74" s="140">
        <f t="shared" si="1"/>
        <v>2.0575254729001847E-5</v>
      </c>
      <c r="F74" s="140">
        <v>0.8347</v>
      </c>
      <c r="G74" s="140">
        <f t="shared" si="2"/>
        <v>11.348980273621493</v>
      </c>
      <c r="H74" s="140">
        <f t="shared" si="3"/>
        <v>38.240469972179312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39">
        <v>71</v>
      </c>
      <c r="B75" s="140">
        <v>672642</v>
      </c>
      <c r="C75" s="140">
        <v>17</v>
      </c>
      <c r="D75" s="140">
        <f t="shared" si="0"/>
        <v>2.096177558569667E-2</v>
      </c>
      <c r="E75" s="140">
        <f t="shared" si="1"/>
        <v>2.498423788521653E-5</v>
      </c>
      <c r="F75" s="140">
        <v>0.85550000000000004</v>
      </c>
      <c r="G75" s="140">
        <f t="shared" si="2"/>
        <v>14.377060541217377</v>
      </c>
      <c r="H75" s="140">
        <f t="shared" si="3"/>
        <v>36.633777856029056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39">
        <v>72</v>
      </c>
      <c r="B76" s="140">
        <v>702415</v>
      </c>
      <c r="C76" s="140">
        <v>9</v>
      </c>
      <c r="D76" s="140">
        <f t="shared" si="0"/>
        <v>1.1097410604192354E-2</v>
      </c>
      <c r="E76" s="140">
        <f t="shared" si="1"/>
        <v>1.3226949468644046E-5</v>
      </c>
      <c r="F76" s="140">
        <v>0.86919999999999997</v>
      </c>
      <c r="G76" s="140">
        <f t="shared" si="2"/>
        <v>8.075570062416503</v>
      </c>
      <c r="H76" s="140">
        <f t="shared" si="3"/>
        <v>33.801610877255371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39">
        <v>73</v>
      </c>
      <c r="B77" s="140">
        <v>753009</v>
      </c>
      <c r="C77" s="140">
        <v>2</v>
      </c>
      <c r="D77" s="140">
        <f t="shared" si="0"/>
        <v>2.4660912453760789E-3</v>
      </c>
      <c r="E77" s="140">
        <f t="shared" si="1"/>
        <v>2.9393221041431216E-6</v>
      </c>
      <c r="F77" s="140">
        <v>0.87329999999999997</v>
      </c>
      <c r="G77" s="140">
        <f t="shared" si="2"/>
        <v>1.9329063273317275</v>
      </c>
      <c r="H77" s="140">
        <f t="shared" si="3"/>
        <v>24.385536930965607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39">
        <v>74</v>
      </c>
      <c r="B78" s="140">
        <v>575023</v>
      </c>
      <c r="C78" s="140">
        <v>2</v>
      </c>
      <c r="D78" s="140">
        <f t="shared" si="0"/>
        <v>2.4660912453760789E-3</v>
      </c>
      <c r="E78" s="140">
        <f t="shared" si="1"/>
        <v>2.9393221041431216E-6</v>
      </c>
      <c r="F78" s="140">
        <v>0.87890000000000001</v>
      </c>
      <c r="G78" s="140">
        <f t="shared" si="2"/>
        <v>1.4854972809800877</v>
      </c>
      <c r="H78" s="140">
        <f t="shared" si="3"/>
        <v>11.493973670728318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39">
        <v>75</v>
      </c>
      <c r="B79" s="140">
        <v>549939</v>
      </c>
      <c r="C79" s="140">
        <v>2</v>
      </c>
      <c r="D79" s="140">
        <f t="shared" si="0"/>
        <v>2.4660912453760789E-3</v>
      </c>
      <c r="E79" s="140">
        <f t="shared" si="1"/>
        <v>2.9393221041431216E-6</v>
      </c>
      <c r="F79" s="140">
        <v>0.88360000000000005</v>
      </c>
      <c r="G79" s="140">
        <f t="shared" si="2"/>
        <v>1.4282933278857899</v>
      </c>
      <c r="H79" s="140">
        <f t="shared" si="3"/>
        <v>4.8466969361976053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39">
        <v>76</v>
      </c>
      <c r="B80" s="140">
        <v>540477</v>
      </c>
      <c r="C80" s="140">
        <v>2</v>
      </c>
      <c r="D80" s="140">
        <f t="shared" si="0"/>
        <v>2.4660912453760789E-3</v>
      </c>
      <c r="E80" s="140">
        <f t="shared" si="1"/>
        <v>2.9393221041431216E-6</v>
      </c>
      <c r="F80" s="140">
        <v>0.88859999999999995</v>
      </c>
      <c r="G80" s="140">
        <f t="shared" si="2"/>
        <v>1.4116619432740227</v>
      </c>
      <c r="H80" s="140">
        <f t="shared" si="3"/>
        <v>4.3254525521399003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39">
        <v>77</v>
      </c>
      <c r="B81" s="140">
        <v>494925</v>
      </c>
      <c r="C81" s="140">
        <v>3</v>
      </c>
      <c r="D81" s="140">
        <f t="shared" si="0"/>
        <v>3.6991368680641184E-3</v>
      </c>
      <c r="E81" s="140">
        <f t="shared" si="1"/>
        <v>4.4089831562146821E-6</v>
      </c>
      <c r="F81" s="140">
        <v>0.89390000000000003</v>
      </c>
      <c r="G81" s="140">
        <f t="shared" si="2"/>
        <v>1.9505934822002002</v>
      </c>
      <c r="H81" s="140">
        <f t="shared" si="3"/>
        <v>4.7905487533600128</v>
      </c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39">
        <v>78</v>
      </c>
      <c r="B82" s="140">
        <v>435050</v>
      </c>
      <c r="C82" s="140">
        <v>2</v>
      </c>
      <c r="D82" s="140">
        <f t="shared" si="0"/>
        <v>2.4660912453760789E-3</v>
      </c>
      <c r="E82" s="140">
        <f t="shared" si="1"/>
        <v>2.9393221041431216E-6</v>
      </c>
      <c r="F82" s="140">
        <v>0.89949999999999997</v>
      </c>
      <c r="G82" s="140">
        <f t="shared" si="2"/>
        <v>1.1502374972260148</v>
      </c>
      <c r="H82" s="140">
        <f t="shared" si="3"/>
        <v>4.5124929227002379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39">
        <v>79</v>
      </c>
      <c r="B83" s="140">
        <v>383368</v>
      </c>
      <c r="C83" s="140">
        <v>1</v>
      </c>
      <c r="D83" s="140">
        <f t="shared" si="0"/>
        <v>1.2330456226880395E-3</v>
      </c>
      <c r="E83" s="140">
        <f t="shared" si="1"/>
        <v>1.4696610520715608E-6</v>
      </c>
      <c r="F83" s="140">
        <v>0.90259999999999996</v>
      </c>
      <c r="G83" s="140">
        <f t="shared" si="2"/>
        <v>0.50854381103686053</v>
      </c>
      <c r="H83" s="140">
        <f t="shared" si="3"/>
        <v>3.6093747904630753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39">
        <v>80</v>
      </c>
      <c r="B84" s="140">
        <v>386890</v>
      </c>
      <c r="C84" s="140">
        <v>3</v>
      </c>
      <c r="D84" s="140">
        <f t="shared" si="0"/>
        <v>3.6991368680641184E-3</v>
      </c>
      <c r="E84" s="140">
        <f t="shared" si="1"/>
        <v>4.4089831562146821E-6</v>
      </c>
      <c r="F84" s="140">
        <v>0.90969999999999995</v>
      </c>
      <c r="G84" s="140">
        <f t="shared" si="2"/>
        <v>1.5517585214621952</v>
      </c>
      <c r="H84" s="140">
        <f t="shared" si="3"/>
        <v>3.2105398297250707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39">
        <v>81</v>
      </c>
      <c r="B85" s="140">
        <v>373288</v>
      </c>
      <c r="C85" s="140">
        <v>0</v>
      </c>
      <c r="D85" s="140">
        <f t="shared" si="0"/>
        <v>0</v>
      </c>
      <c r="E85" s="140">
        <f t="shared" si="1"/>
        <v>0</v>
      </c>
      <c r="F85" s="140">
        <v>0.90969999999999995</v>
      </c>
      <c r="G85" s="140">
        <f t="shared" si="2"/>
        <v>0</v>
      </c>
      <c r="H85" s="140">
        <f t="shared" si="3"/>
        <v>2.0603023324990559</v>
      </c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39">
        <v>82</v>
      </c>
      <c r="B86" s="140">
        <v>350944</v>
      </c>
      <c r="C86" s="140">
        <v>1</v>
      </c>
      <c r="D86" s="140">
        <f t="shared" si="0"/>
        <v>1.2330456226880395E-3</v>
      </c>
      <c r="E86" s="140">
        <f t="shared" si="1"/>
        <v>1.4696610520715608E-6</v>
      </c>
      <c r="F86" s="140">
        <v>0.91169999999999995</v>
      </c>
      <c r="G86" s="140">
        <f t="shared" si="2"/>
        <v>0.47022634955300263</v>
      </c>
      <c r="H86" s="140">
        <f t="shared" si="3"/>
        <v>2.021984871015198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39">
        <v>83</v>
      </c>
      <c r="B87" s="140">
        <v>322102</v>
      </c>
      <c r="C87" s="140">
        <v>1</v>
      </c>
      <c r="D87" s="140">
        <f t="shared" si="0"/>
        <v>1.2330456226880395E-3</v>
      </c>
      <c r="E87" s="140">
        <f t="shared" si="1"/>
        <v>1.4696610520715608E-6</v>
      </c>
      <c r="F87" s="140">
        <v>0.91390000000000005</v>
      </c>
      <c r="G87" s="140">
        <f t="shared" si="2"/>
        <v>0.43262268039722002</v>
      </c>
      <c r="H87" s="140">
        <f t="shared" si="3"/>
        <v>0.90284902995022265</v>
      </c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39">
        <v>84</v>
      </c>
      <c r="B88" s="140">
        <v>292999</v>
      </c>
      <c r="C88" s="140">
        <v>0</v>
      </c>
      <c r="D88" s="140">
        <f t="shared" si="0"/>
        <v>0</v>
      </c>
      <c r="E88" s="140">
        <f t="shared" si="1"/>
        <v>0</v>
      </c>
      <c r="F88" s="140">
        <v>0.91390000000000005</v>
      </c>
      <c r="G88" s="140">
        <f t="shared" si="2"/>
        <v>0</v>
      </c>
      <c r="H88" s="140">
        <f t="shared" si="3"/>
        <v>0.90284902995022265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39">
        <v>85</v>
      </c>
      <c r="B89" s="140">
        <v>264997</v>
      </c>
      <c r="C89" s="140">
        <v>0</v>
      </c>
      <c r="D89" s="140">
        <f t="shared" si="0"/>
        <v>0</v>
      </c>
      <c r="E89" s="140">
        <f t="shared" si="1"/>
        <v>0</v>
      </c>
      <c r="F89" s="140">
        <v>0.91390000000000005</v>
      </c>
      <c r="G89" s="140">
        <f t="shared" si="2"/>
        <v>0</v>
      </c>
      <c r="H89" s="140">
        <f t="shared" si="3"/>
        <v>0.43262268039722002</v>
      </c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39">
        <v>86</v>
      </c>
      <c r="B90" s="140">
        <v>231822</v>
      </c>
      <c r="C90" s="140">
        <v>0</v>
      </c>
      <c r="D90" s="140">
        <f t="shared" si="0"/>
        <v>0</v>
      </c>
      <c r="E90" s="140">
        <f t="shared" si="1"/>
        <v>0</v>
      </c>
      <c r="F90" s="140">
        <v>0.91390000000000005</v>
      </c>
      <c r="G90" s="140">
        <f t="shared" si="2"/>
        <v>0</v>
      </c>
      <c r="H90" s="140">
        <f t="shared" si="3"/>
        <v>0</v>
      </c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39">
        <v>87</v>
      </c>
      <c r="B91" s="140">
        <v>206428</v>
      </c>
      <c r="C91" s="140">
        <v>0</v>
      </c>
      <c r="D91" s="140">
        <f t="shared" si="0"/>
        <v>0</v>
      </c>
      <c r="E91" s="140">
        <f t="shared" si="1"/>
        <v>0</v>
      </c>
      <c r="F91" s="140">
        <v>0.91390000000000005</v>
      </c>
      <c r="G91" s="140">
        <f t="shared" si="2"/>
        <v>0</v>
      </c>
      <c r="H91" s="140">
        <f t="shared" si="3"/>
        <v>0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39">
        <v>88</v>
      </c>
      <c r="B92" s="140">
        <v>185189</v>
      </c>
      <c r="C92" s="140">
        <v>0</v>
      </c>
      <c r="D92" s="140">
        <f t="shared" si="0"/>
        <v>0</v>
      </c>
      <c r="E92" s="140">
        <f t="shared" si="1"/>
        <v>0</v>
      </c>
      <c r="F92" s="140">
        <v>0.91390000000000005</v>
      </c>
      <c r="G92" s="140">
        <f t="shared" si="2"/>
        <v>0</v>
      </c>
      <c r="H92" s="140">
        <f t="shared" si="3"/>
        <v>0</v>
      </c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39">
        <v>89</v>
      </c>
      <c r="B93" s="140">
        <v>161430</v>
      </c>
      <c r="C93" s="140">
        <v>0</v>
      </c>
      <c r="D93" s="140">
        <f t="shared" si="0"/>
        <v>0</v>
      </c>
      <c r="E93" s="140">
        <f t="shared" si="1"/>
        <v>0</v>
      </c>
      <c r="F93" s="140">
        <v>0.91390000000000005</v>
      </c>
      <c r="G93" s="140">
        <f t="shared" si="2"/>
        <v>0</v>
      </c>
      <c r="H93" s="140">
        <f t="shared" si="3"/>
        <v>0</v>
      </c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39">
        <v>90</v>
      </c>
      <c r="B94" s="140">
        <v>609503</v>
      </c>
      <c r="C94" s="140">
        <v>0</v>
      </c>
      <c r="D94" s="140">
        <f t="shared" si="0"/>
        <v>0</v>
      </c>
      <c r="E94" s="140">
        <f t="shared" si="1"/>
        <v>0</v>
      </c>
      <c r="F94" s="140">
        <v>0.91390000000000005</v>
      </c>
      <c r="G94" s="140">
        <f t="shared" si="2"/>
        <v>0</v>
      </c>
      <c r="H94" s="140">
        <f t="shared" si="3"/>
        <v>0</v>
      </c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41" t="s">
        <v>1073</v>
      </c>
      <c r="B95" s="142">
        <f t="shared" ref="B95:C95" si="4">SUM(B4:B94)</f>
        <v>67081234</v>
      </c>
      <c r="C95" s="142">
        <f t="shared" si="4"/>
        <v>811</v>
      </c>
      <c r="D95" s="143"/>
      <c r="E95" s="143"/>
      <c r="F95" s="143"/>
      <c r="G95" s="143"/>
      <c r="H95" s="144">
        <f>SUM(H4:H94)</f>
        <v>1198.8719651394924</v>
      </c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45"/>
      <c r="B97" s="145"/>
      <c r="C97" s="145"/>
      <c r="D97" s="145"/>
      <c r="E97" s="145"/>
      <c r="F97" s="145"/>
      <c r="G97" s="145"/>
      <c r="H97" s="145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46" t="s">
        <v>1074</v>
      </c>
      <c r="B98" s="18"/>
      <c r="C98" s="147">
        <f>B95/H95</f>
        <v>55953.626367595389</v>
      </c>
      <c r="D98" s="18"/>
      <c r="E98" s="18"/>
      <c r="F98" s="18"/>
      <c r="G98" s="18"/>
      <c r="H98" s="14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49" t="s">
        <v>1075</v>
      </c>
      <c r="B99" s="145"/>
      <c r="C99" s="150">
        <f>100000/C98</f>
        <v>1.7871942623170771</v>
      </c>
      <c r="D99" s="145"/>
      <c r="E99" s="145"/>
      <c r="F99" s="145"/>
      <c r="G99" s="145"/>
      <c r="H99" s="151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 t="s">
        <v>1076</v>
      </c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 t="s">
        <v>1077</v>
      </c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 t="s">
        <v>1078</v>
      </c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:26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2"/>
  <sheetViews>
    <sheetView workbookViewId="0"/>
  </sheetViews>
  <sheetFormatPr baseColWidth="10" defaultColWidth="11.1640625" defaultRowHeight="15" customHeight="1"/>
  <cols>
    <col min="1" max="1" width="18.33203125" customWidth="1"/>
    <col min="2" max="2" width="19.1640625" customWidth="1"/>
    <col min="3" max="3" width="11.1640625" customWidth="1"/>
    <col min="4" max="4" width="19" customWidth="1"/>
    <col min="5" max="5" width="35.83203125" customWidth="1"/>
    <col min="6" max="6" width="18.5" customWidth="1"/>
    <col min="7" max="7" width="36" customWidth="1"/>
    <col min="8" max="8" width="28.83203125" customWidth="1"/>
    <col min="9" max="26" width="11.1640625" customWidth="1"/>
  </cols>
  <sheetData>
    <row r="1" spans="1:26">
      <c r="A1" s="73" t="s">
        <v>1079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38"/>
      <c r="B2" s="138"/>
      <c r="C2" s="138"/>
      <c r="D2" s="138"/>
      <c r="E2" s="138"/>
      <c r="F2" s="138"/>
      <c r="G2" s="138"/>
      <c r="H2" s="138"/>
      <c r="I2" s="13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>
      <c r="A3" s="137" t="s">
        <v>1065</v>
      </c>
      <c r="B3" s="137" t="s">
        <v>1066</v>
      </c>
      <c r="C3" s="137" t="s">
        <v>1067</v>
      </c>
      <c r="D3" s="137" t="s">
        <v>1068</v>
      </c>
      <c r="E3" s="137" t="s">
        <v>1069</v>
      </c>
      <c r="F3" s="137" t="s">
        <v>1070</v>
      </c>
      <c r="G3" s="137" t="s">
        <v>1080</v>
      </c>
      <c r="H3" s="137" t="s">
        <v>1072</v>
      </c>
      <c r="I3" s="13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>
      <c r="A4" s="140">
        <v>0</v>
      </c>
      <c r="B4" s="140">
        <v>701897</v>
      </c>
      <c r="C4" s="140">
        <v>0</v>
      </c>
      <c r="D4" s="140">
        <f t="shared" ref="D4:D94" si="0">C4/$C$95</f>
        <v>0</v>
      </c>
      <c r="E4" s="140">
        <f t="shared" ref="E4:E94" si="1">D4*1/839</f>
        <v>0</v>
      </c>
      <c r="F4" s="140">
        <v>0</v>
      </c>
      <c r="G4" s="140">
        <f t="shared" ref="G4:G94" si="2">B4*E4*F4</f>
        <v>0</v>
      </c>
      <c r="H4" s="140">
        <f>G4</f>
        <v>0</v>
      </c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140">
        <v>1</v>
      </c>
      <c r="B5" s="140">
        <v>730219</v>
      </c>
      <c r="C5" s="140">
        <v>0</v>
      </c>
      <c r="D5" s="140">
        <f t="shared" si="0"/>
        <v>0</v>
      </c>
      <c r="E5" s="140">
        <f t="shared" si="1"/>
        <v>0</v>
      </c>
      <c r="F5" s="140">
        <v>0</v>
      </c>
      <c r="G5" s="140">
        <f t="shared" si="2"/>
        <v>0</v>
      </c>
      <c r="H5" s="140">
        <f>G4+G5</f>
        <v>0</v>
      </c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140">
        <v>2</v>
      </c>
      <c r="B6" s="140">
        <v>759354</v>
      </c>
      <c r="C6" s="140">
        <v>0</v>
      </c>
      <c r="D6" s="140">
        <f t="shared" si="0"/>
        <v>0</v>
      </c>
      <c r="E6" s="140">
        <f t="shared" si="1"/>
        <v>0</v>
      </c>
      <c r="F6" s="140">
        <v>0</v>
      </c>
      <c r="G6" s="140">
        <f t="shared" si="2"/>
        <v>0</v>
      </c>
      <c r="H6" s="140">
        <f>G4+G5+G6</f>
        <v>0</v>
      </c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>
      <c r="A7" s="140">
        <v>3</v>
      </c>
      <c r="B7" s="140">
        <v>783321</v>
      </c>
      <c r="C7" s="140">
        <v>0</v>
      </c>
      <c r="D7" s="140">
        <f t="shared" si="0"/>
        <v>0</v>
      </c>
      <c r="E7" s="140">
        <f t="shared" si="1"/>
        <v>0</v>
      </c>
      <c r="F7" s="140">
        <v>0</v>
      </c>
      <c r="G7" s="140">
        <f t="shared" si="2"/>
        <v>0</v>
      </c>
      <c r="H7" s="140">
        <f>G4+G5+G6+G7</f>
        <v>0</v>
      </c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>
      <c r="A8" s="140">
        <v>4</v>
      </c>
      <c r="B8" s="140">
        <v>807539</v>
      </c>
      <c r="C8" s="140">
        <v>0</v>
      </c>
      <c r="D8" s="140">
        <f t="shared" si="0"/>
        <v>0</v>
      </c>
      <c r="E8" s="140">
        <f t="shared" si="1"/>
        <v>0</v>
      </c>
      <c r="F8" s="140">
        <v>0</v>
      </c>
      <c r="G8" s="140">
        <f t="shared" si="2"/>
        <v>0</v>
      </c>
      <c r="H8" s="140">
        <f>G4+G5+G6+G7+G8</f>
        <v>0</v>
      </c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>
      <c r="A9" s="140">
        <v>5</v>
      </c>
      <c r="B9" s="140">
        <v>806745</v>
      </c>
      <c r="C9" s="140">
        <v>0</v>
      </c>
      <c r="D9" s="140">
        <f t="shared" si="0"/>
        <v>0</v>
      </c>
      <c r="E9" s="140">
        <f t="shared" si="1"/>
        <v>0</v>
      </c>
      <c r="F9" s="140">
        <v>0</v>
      </c>
      <c r="G9" s="140">
        <f t="shared" si="2"/>
        <v>0</v>
      </c>
      <c r="H9" s="140">
        <f>G4+G5+G6+G7+G8+G9</f>
        <v>0</v>
      </c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>
      <c r="A10" s="140">
        <v>6</v>
      </c>
      <c r="B10" s="140">
        <v>813073</v>
      </c>
      <c r="C10" s="140">
        <v>0</v>
      </c>
      <c r="D10" s="140">
        <f t="shared" si="0"/>
        <v>0</v>
      </c>
      <c r="E10" s="140">
        <f t="shared" si="1"/>
        <v>0</v>
      </c>
      <c r="F10" s="140">
        <v>0</v>
      </c>
      <c r="G10" s="140">
        <f t="shared" si="2"/>
        <v>0</v>
      </c>
      <c r="H10" s="140">
        <f>G4+G5+G6+G7+G8+G9+G10</f>
        <v>0</v>
      </c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>
      <c r="A11" s="140">
        <v>7</v>
      </c>
      <c r="B11" s="140">
        <v>830700</v>
      </c>
      <c r="C11" s="140">
        <v>0</v>
      </c>
      <c r="D11" s="140">
        <f t="shared" si="0"/>
        <v>0</v>
      </c>
      <c r="E11" s="140">
        <f t="shared" si="1"/>
        <v>0</v>
      </c>
      <c r="F11" s="140">
        <v>0</v>
      </c>
      <c r="G11" s="140">
        <f t="shared" si="2"/>
        <v>0</v>
      </c>
      <c r="H11" s="140">
        <f>G4+G5+G6+G7+G8+G9+G10+G11</f>
        <v>0</v>
      </c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>
      <c r="A12" s="140">
        <v>8</v>
      </c>
      <c r="B12" s="140">
        <v>855000</v>
      </c>
      <c r="C12" s="140">
        <v>0</v>
      </c>
      <c r="D12" s="140">
        <f t="shared" si="0"/>
        <v>0</v>
      </c>
      <c r="E12" s="140">
        <f t="shared" si="1"/>
        <v>0</v>
      </c>
      <c r="F12" s="140">
        <v>0</v>
      </c>
      <c r="G12" s="140">
        <f t="shared" si="2"/>
        <v>0</v>
      </c>
      <c r="H12" s="140">
        <f>G4+G5+G6+G7+G8+G9+G10+G11+G12</f>
        <v>0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140">
        <v>9</v>
      </c>
      <c r="B13" s="140">
        <v>841895</v>
      </c>
      <c r="C13" s="140">
        <v>0</v>
      </c>
      <c r="D13" s="140">
        <f t="shared" si="0"/>
        <v>0</v>
      </c>
      <c r="E13" s="140">
        <f t="shared" si="1"/>
        <v>0</v>
      </c>
      <c r="F13" s="140">
        <v>0</v>
      </c>
      <c r="G13" s="140">
        <f t="shared" si="2"/>
        <v>0</v>
      </c>
      <c r="H13" s="140">
        <f t="shared" ref="H13:H94" si="3">G4+G5+G6+G7+G8+G9+G10+G11+G12+G13</f>
        <v>0</v>
      </c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140">
        <v>10</v>
      </c>
      <c r="B14" s="140">
        <v>826080</v>
      </c>
      <c r="C14" s="140">
        <v>0</v>
      </c>
      <c r="D14" s="140">
        <f t="shared" si="0"/>
        <v>0</v>
      </c>
      <c r="E14" s="140">
        <f t="shared" si="1"/>
        <v>0</v>
      </c>
      <c r="F14" s="140">
        <v>0</v>
      </c>
      <c r="G14" s="140">
        <f t="shared" si="2"/>
        <v>0</v>
      </c>
      <c r="H14" s="140">
        <f t="shared" si="3"/>
        <v>0</v>
      </c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140">
        <v>11</v>
      </c>
      <c r="B15" s="140">
        <v>817287</v>
      </c>
      <c r="C15" s="140">
        <v>0</v>
      </c>
      <c r="D15" s="140">
        <f t="shared" si="0"/>
        <v>0</v>
      </c>
      <c r="E15" s="140">
        <f t="shared" si="1"/>
        <v>0</v>
      </c>
      <c r="F15" s="140">
        <v>0</v>
      </c>
      <c r="G15" s="140">
        <f t="shared" si="2"/>
        <v>0</v>
      </c>
      <c r="H15" s="140">
        <f t="shared" si="3"/>
        <v>0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140">
        <v>12</v>
      </c>
      <c r="B16" s="140">
        <v>823732</v>
      </c>
      <c r="C16" s="140">
        <v>0</v>
      </c>
      <c r="D16" s="140">
        <f t="shared" si="0"/>
        <v>0</v>
      </c>
      <c r="E16" s="140">
        <f t="shared" si="1"/>
        <v>0</v>
      </c>
      <c r="F16" s="140">
        <v>0</v>
      </c>
      <c r="G16" s="140">
        <f t="shared" si="2"/>
        <v>0</v>
      </c>
      <c r="H16" s="140">
        <f t="shared" si="3"/>
        <v>0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140">
        <v>13</v>
      </c>
      <c r="B17" s="140">
        <v>796700</v>
      </c>
      <c r="C17" s="140">
        <v>0</v>
      </c>
      <c r="D17" s="140">
        <f t="shared" si="0"/>
        <v>0</v>
      </c>
      <c r="E17" s="140">
        <f t="shared" si="1"/>
        <v>0</v>
      </c>
      <c r="F17" s="140">
        <v>0</v>
      </c>
      <c r="G17" s="140">
        <f t="shared" si="2"/>
        <v>0</v>
      </c>
      <c r="H17" s="140">
        <f t="shared" si="3"/>
        <v>0</v>
      </c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140">
        <v>14</v>
      </c>
      <c r="B18" s="140">
        <v>781315</v>
      </c>
      <c r="C18" s="140">
        <v>0</v>
      </c>
      <c r="D18" s="140">
        <f t="shared" si="0"/>
        <v>0</v>
      </c>
      <c r="E18" s="140">
        <f t="shared" si="1"/>
        <v>0</v>
      </c>
      <c r="F18" s="140">
        <v>0</v>
      </c>
      <c r="G18" s="140">
        <f t="shared" si="2"/>
        <v>0</v>
      </c>
      <c r="H18" s="140">
        <f t="shared" si="3"/>
        <v>0</v>
      </c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140">
        <v>15</v>
      </c>
      <c r="B19" s="140">
        <v>752712</v>
      </c>
      <c r="C19" s="140">
        <v>0</v>
      </c>
      <c r="D19" s="140">
        <f t="shared" si="0"/>
        <v>0</v>
      </c>
      <c r="E19" s="140">
        <f t="shared" si="1"/>
        <v>0</v>
      </c>
      <c r="F19" s="140">
        <v>0</v>
      </c>
      <c r="G19" s="140">
        <f t="shared" si="2"/>
        <v>0</v>
      </c>
      <c r="H19" s="140">
        <f t="shared" si="3"/>
        <v>0</v>
      </c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40">
        <v>16</v>
      </c>
      <c r="B20" s="140">
        <v>740693</v>
      </c>
      <c r="C20" s="140">
        <v>0</v>
      </c>
      <c r="D20" s="140">
        <f t="shared" si="0"/>
        <v>0</v>
      </c>
      <c r="E20" s="140">
        <f t="shared" si="1"/>
        <v>0</v>
      </c>
      <c r="F20" s="140">
        <v>0</v>
      </c>
      <c r="G20" s="140">
        <f t="shared" si="2"/>
        <v>0</v>
      </c>
      <c r="H20" s="140">
        <f t="shared" si="3"/>
        <v>0</v>
      </c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>
      <c r="A21" s="140">
        <v>17</v>
      </c>
      <c r="B21" s="140">
        <v>722928</v>
      </c>
      <c r="C21" s="140">
        <v>0</v>
      </c>
      <c r="D21" s="140">
        <f t="shared" si="0"/>
        <v>0</v>
      </c>
      <c r="E21" s="140">
        <f t="shared" si="1"/>
        <v>0</v>
      </c>
      <c r="F21" s="140">
        <v>0</v>
      </c>
      <c r="G21" s="140">
        <f t="shared" si="2"/>
        <v>0</v>
      </c>
      <c r="H21" s="140">
        <f t="shared" si="3"/>
        <v>0</v>
      </c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>
      <c r="A22" s="140">
        <v>18</v>
      </c>
      <c r="B22" s="140">
        <v>717252</v>
      </c>
      <c r="C22" s="140">
        <v>0</v>
      </c>
      <c r="D22" s="140">
        <f t="shared" si="0"/>
        <v>0</v>
      </c>
      <c r="E22" s="140">
        <f t="shared" si="1"/>
        <v>0</v>
      </c>
      <c r="F22" s="140">
        <v>0</v>
      </c>
      <c r="G22" s="140">
        <f t="shared" si="2"/>
        <v>0</v>
      </c>
      <c r="H22" s="140">
        <f t="shared" si="3"/>
        <v>0</v>
      </c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>
      <c r="A23" s="140">
        <v>19</v>
      </c>
      <c r="B23" s="140">
        <v>750095</v>
      </c>
      <c r="C23" s="140">
        <v>0</v>
      </c>
      <c r="D23" s="140">
        <f t="shared" si="0"/>
        <v>0</v>
      </c>
      <c r="E23" s="140">
        <f t="shared" si="1"/>
        <v>0</v>
      </c>
      <c r="F23" s="140">
        <v>0</v>
      </c>
      <c r="G23" s="140">
        <f t="shared" si="2"/>
        <v>0</v>
      </c>
      <c r="H23" s="140">
        <f t="shared" si="3"/>
        <v>0</v>
      </c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>
      <c r="A24" s="140">
        <v>20</v>
      </c>
      <c r="B24" s="140">
        <v>778930</v>
      </c>
      <c r="C24" s="140">
        <v>0</v>
      </c>
      <c r="D24" s="140">
        <f t="shared" si="0"/>
        <v>0</v>
      </c>
      <c r="E24" s="140">
        <f t="shared" si="1"/>
        <v>0</v>
      </c>
      <c r="F24" s="140">
        <v>0</v>
      </c>
      <c r="G24" s="140">
        <f t="shared" si="2"/>
        <v>0</v>
      </c>
      <c r="H24" s="140">
        <f t="shared" si="3"/>
        <v>0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>
      <c r="A25" s="140">
        <v>21</v>
      </c>
      <c r="B25" s="140">
        <v>810303</v>
      </c>
      <c r="C25" s="140">
        <v>0</v>
      </c>
      <c r="D25" s="140">
        <f t="shared" si="0"/>
        <v>0</v>
      </c>
      <c r="E25" s="140">
        <f t="shared" si="1"/>
        <v>0</v>
      </c>
      <c r="F25" s="140">
        <v>0</v>
      </c>
      <c r="G25" s="140">
        <f t="shared" si="2"/>
        <v>0</v>
      </c>
      <c r="H25" s="140">
        <f t="shared" si="3"/>
        <v>0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>
      <c r="A26" s="140">
        <v>22</v>
      </c>
      <c r="B26" s="140">
        <v>827261</v>
      </c>
      <c r="C26" s="140">
        <v>0</v>
      </c>
      <c r="D26" s="140">
        <f t="shared" si="0"/>
        <v>0</v>
      </c>
      <c r="E26" s="140">
        <f t="shared" si="1"/>
        <v>0</v>
      </c>
      <c r="F26" s="140">
        <v>0</v>
      </c>
      <c r="G26" s="140">
        <f t="shared" si="2"/>
        <v>0</v>
      </c>
      <c r="H26" s="140">
        <f t="shared" si="3"/>
        <v>0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>
      <c r="A27" s="140">
        <v>23</v>
      </c>
      <c r="B27" s="140">
        <v>856602</v>
      </c>
      <c r="C27" s="140">
        <v>0</v>
      </c>
      <c r="D27" s="140">
        <f t="shared" si="0"/>
        <v>0</v>
      </c>
      <c r="E27" s="140">
        <f t="shared" si="1"/>
        <v>0</v>
      </c>
      <c r="F27" s="140">
        <v>0</v>
      </c>
      <c r="G27" s="140">
        <f t="shared" si="2"/>
        <v>0</v>
      </c>
      <c r="H27" s="140">
        <f t="shared" si="3"/>
        <v>0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140">
        <v>24</v>
      </c>
      <c r="B28" s="140">
        <v>860062</v>
      </c>
      <c r="C28" s="140">
        <v>0</v>
      </c>
      <c r="D28" s="140">
        <f t="shared" si="0"/>
        <v>0</v>
      </c>
      <c r="E28" s="140">
        <f t="shared" si="1"/>
        <v>0</v>
      </c>
      <c r="F28" s="140">
        <v>0</v>
      </c>
      <c r="G28" s="140">
        <f t="shared" si="2"/>
        <v>0</v>
      </c>
      <c r="H28" s="140">
        <f t="shared" si="3"/>
        <v>0</v>
      </c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140">
        <v>25</v>
      </c>
      <c r="B29" s="140">
        <v>858738</v>
      </c>
      <c r="C29" s="140">
        <v>0</v>
      </c>
      <c r="D29" s="140">
        <f t="shared" si="0"/>
        <v>0</v>
      </c>
      <c r="E29" s="140">
        <f t="shared" si="1"/>
        <v>0</v>
      </c>
      <c r="F29" s="140">
        <v>6.9999999999999999E-4</v>
      </c>
      <c r="G29" s="140">
        <f t="shared" si="2"/>
        <v>0</v>
      </c>
      <c r="H29" s="140">
        <f t="shared" si="3"/>
        <v>0</v>
      </c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140">
        <v>26</v>
      </c>
      <c r="B30" s="140">
        <v>884489</v>
      </c>
      <c r="C30" s="140">
        <v>0</v>
      </c>
      <c r="D30" s="140">
        <f t="shared" si="0"/>
        <v>0</v>
      </c>
      <c r="E30" s="140">
        <f t="shared" si="1"/>
        <v>0</v>
      </c>
      <c r="F30" s="140">
        <v>6.9999999999999999E-4</v>
      </c>
      <c r="G30" s="140">
        <f t="shared" si="2"/>
        <v>0</v>
      </c>
      <c r="H30" s="140">
        <f t="shared" si="3"/>
        <v>0</v>
      </c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140">
        <v>27</v>
      </c>
      <c r="B31" s="140">
        <v>887131</v>
      </c>
      <c r="C31" s="140">
        <v>0</v>
      </c>
      <c r="D31" s="140">
        <f t="shared" si="0"/>
        <v>0</v>
      </c>
      <c r="E31" s="140">
        <f t="shared" si="1"/>
        <v>0</v>
      </c>
      <c r="F31" s="140">
        <v>2.0999999999999999E-3</v>
      </c>
      <c r="G31" s="140">
        <f t="shared" si="2"/>
        <v>0</v>
      </c>
      <c r="H31" s="140">
        <f t="shared" si="3"/>
        <v>0</v>
      </c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140">
        <v>28</v>
      </c>
      <c r="B32" s="140">
        <v>914604</v>
      </c>
      <c r="C32" s="140">
        <v>0</v>
      </c>
      <c r="D32" s="140">
        <f t="shared" si="0"/>
        <v>0</v>
      </c>
      <c r="E32" s="140">
        <f t="shared" si="1"/>
        <v>0</v>
      </c>
      <c r="F32" s="140">
        <v>2.0999999999999999E-3</v>
      </c>
      <c r="G32" s="140">
        <f t="shared" si="2"/>
        <v>0</v>
      </c>
      <c r="H32" s="140">
        <f t="shared" si="3"/>
        <v>0</v>
      </c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40">
        <v>29</v>
      </c>
      <c r="B33" s="140">
        <v>931668</v>
      </c>
      <c r="C33" s="140">
        <v>0</v>
      </c>
      <c r="D33" s="140">
        <f t="shared" si="0"/>
        <v>0</v>
      </c>
      <c r="E33" s="140">
        <f t="shared" si="1"/>
        <v>0</v>
      </c>
      <c r="F33" s="140">
        <v>2.0999999999999999E-3</v>
      </c>
      <c r="G33" s="140">
        <f t="shared" si="2"/>
        <v>0</v>
      </c>
      <c r="H33" s="140">
        <f t="shared" si="3"/>
        <v>0</v>
      </c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40">
        <v>30</v>
      </c>
      <c r="B34" s="140">
        <v>914186</v>
      </c>
      <c r="C34" s="140">
        <v>1</v>
      </c>
      <c r="D34" s="140">
        <f t="shared" si="0"/>
        <v>3.0959752321981426E-3</v>
      </c>
      <c r="E34" s="140">
        <f t="shared" si="1"/>
        <v>3.6900777499381916E-6</v>
      </c>
      <c r="F34" s="140">
        <v>4.8999999999999998E-3</v>
      </c>
      <c r="G34" s="140">
        <f t="shared" si="2"/>
        <v>1.6529745347734479E-2</v>
      </c>
      <c r="H34" s="140">
        <f t="shared" si="3"/>
        <v>1.6529745347734479E-2</v>
      </c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40">
        <v>31</v>
      </c>
      <c r="B35" s="140">
        <v>905920</v>
      </c>
      <c r="C35" s="140">
        <v>0</v>
      </c>
      <c r="D35" s="140">
        <f t="shared" si="0"/>
        <v>0</v>
      </c>
      <c r="E35" s="140">
        <f t="shared" si="1"/>
        <v>0</v>
      </c>
      <c r="F35" s="140">
        <v>4.8999999999999998E-3</v>
      </c>
      <c r="G35" s="140">
        <f t="shared" si="2"/>
        <v>0</v>
      </c>
      <c r="H35" s="140">
        <f t="shared" si="3"/>
        <v>1.6529745347734479E-2</v>
      </c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40">
        <v>32</v>
      </c>
      <c r="B36" s="140">
        <v>913691</v>
      </c>
      <c r="C36" s="140">
        <v>0</v>
      </c>
      <c r="D36" s="140">
        <f t="shared" si="0"/>
        <v>0</v>
      </c>
      <c r="E36" s="140">
        <f t="shared" si="1"/>
        <v>0</v>
      </c>
      <c r="F36" s="140">
        <v>6.3E-3</v>
      </c>
      <c r="G36" s="140">
        <f t="shared" si="2"/>
        <v>0</v>
      </c>
      <c r="H36" s="140">
        <f t="shared" si="3"/>
        <v>1.6529745347734479E-2</v>
      </c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40">
        <v>33</v>
      </c>
      <c r="B37" s="140">
        <v>891015</v>
      </c>
      <c r="C37" s="140">
        <v>0</v>
      </c>
      <c r="D37" s="140">
        <f t="shared" si="0"/>
        <v>0</v>
      </c>
      <c r="E37" s="140">
        <f t="shared" si="1"/>
        <v>0</v>
      </c>
      <c r="F37" s="140">
        <v>7.0000000000000001E-3</v>
      </c>
      <c r="G37" s="140">
        <f t="shared" si="2"/>
        <v>0</v>
      </c>
      <c r="H37" s="140">
        <f t="shared" si="3"/>
        <v>1.6529745347734479E-2</v>
      </c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40">
        <v>34</v>
      </c>
      <c r="B38" s="140">
        <v>897163</v>
      </c>
      <c r="C38" s="140">
        <v>0</v>
      </c>
      <c r="D38" s="140">
        <f t="shared" si="0"/>
        <v>0</v>
      </c>
      <c r="E38" s="140">
        <f t="shared" si="1"/>
        <v>0</v>
      </c>
      <c r="F38" s="140">
        <v>1.0500000000000001E-2</v>
      </c>
      <c r="G38" s="140">
        <f t="shared" si="2"/>
        <v>0</v>
      </c>
      <c r="H38" s="140">
        <f t="shared" si="3"/>
        <v>1.6529745347734479E-2</v>
      </c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>
      <c r="A39" s="140">
        <v>35</v>
      </c>
      <c r="B39" s="140">
        <v>894424</v>
      </c>
      <c r="C39" s="140">
        <v>1</v>
      </c>
      <c r="D39" s="140">
        <f t="shared" si="0"/>
        <v>3.0959752321981426E-3</v>
      </c>
      <c r="E39" s="140">
        <f t="shared" si="1"/>
        <v>3.6900777499381916E-6</v>
      </c>
      <c r="F39" s="140">
        <v>1.6199999999999999E-2</v>
      </c>
      <c r="G39" s="140">
        <f t="shared" si="2"/>
        <v>5.3468004442853614E-2</v>
      </c>
      <c r="H39" s="140">
        <f t="shared" si="3"/>
        <v>6.9997749790588093E-2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>
      <c r="A40" s="140">
        <v>36</v>
      </c>
      <c r="B40" s="140">
        <v>872466</v>
      </c>
      <c r="C40" s="140">
        <v>0</v>
      </c>
      <c r="D40" s="140">
        <f t="shared" si="0"/>
        <v>0</v>
      </c>
      <c r="E40" s="140">
        <f t="shared" si="1"/>
        <v>0</v>
      </c>
      <c r="F40" s="140">
        <v>2.1100000000000001E-2</v>
      </c>
      <c r="G40" s="140">
        <f t="shared" si="2"/>
        <v>0</v>
      </c>
      <c r="H40" s="140">
        <f t="shared" si="3"/>
        <v>6.9997749790588093E-2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>
      <c r="A41" s="140">
        <v>37</v>
      </c>
      <c r="B41" s="140">
        <v>878205</v>
      </c>
      <c r="C41" s="140">
        <v>0</v>
      </c>
      <c r="D41" s="140">
        <f t="shared" si="0"/>
        <v>0</v>
      </c>
      <c r="E41" s="140">
        <f t="shared" si="1"/>
        <v>0</v>
      </c>
      <c r="F41" s="140">
        <v>2.69E-2</v>
      </c>
      <c r="G41" s="140">
        <f t="shared" si="2"/>
        <v>0</v>
      </c>
      <c r="H41" s="140">
        <f t="shared" si="3"/>
        <v>6.9997749790588093E-2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40">
        <v>38</v>
      </c>
      <c r="B42" s="140">
        <v>876420</v>
      </c>
      <c r="C42" s="140">
        <v>0</v>
      </c>
      <c r="D42" s="140">
        <f t="shared" si="0"/>
        <v>0</v>
      </c>
      <c r="E42" s="140">
        <f t="shared" si="1"/>
        <v>0</v>
      </c>
      <c r="F42" s="140">
        <v>2.9000000000000001E-2</v>
      </c>
      <c r="G42" s="140">
        <f t="shared" si="2"/>
        <v>0</v>
      </c>
      <c r="H42" s="140">
        <f t="shared" si="3"/>
        <v>6.9997749790588093E-2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40">
        <v>39</v>
      </c>
      <c r="B43" s="140">
        <v>882585</v>
      </c>
      <c r="C43" s="140">
        <v>3</v>
      </c>
      <c r="D43" s="140">
        <f t="shared" si="0"/>
        <v>9.2879256965944269E-3</v>
      </c>
      <c r="E43" s="140">
        <f t="shared" si="1"/>
        <v>1.1070233249814573E-5</v>
      </c>
      <c r="F43" s="140">
        <v>3.1899999999999998E-2</v>
      </c>
      <c r="G43" s="140">
        <f t="shared" si="2"/>
        <v>0.31167645582792425</v>
      </c>
      <c r="H43" s="140">
        <f t="shared" si="3"/>
        <v>0.38167420561851234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40">
        <v>40</v>
      </c>
      <c r="B44" s="140">
        <v>882352</v>
      </c>
      <c r="C44" s="140">
        <v>3</v>
      </c>
      <c r="D44" s="140">
        <f t="shared" si="0"/>
        <v>9.2879256965944269E-3</v>
      </c>
      <c r="E44" s="140">
        <f t="shared" si="1"/>
        <v>1.1070233249814573E-5</v>
      </c>
      <c r="F44" s="140">
        <v>3.8300000000000001E-2</v>
      </c>
      <c r="G44" s="140">
        <f t="shared" si="2"/>
        <v>0.3741083657752669</v>
      </c>
      <c r="H44" s="140">
        <f t="shared" si="3"/>
        <v>0.7392528260460447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40">
        <v>41</v>
      </c>
      <c r="B45" s="140">
        <v>846976</v>
      </c>
      <c r="C45" s="140">
        <v>0</v>
      </c>
      <c r="D45" s="140">
        <f t="shared" si="0"/>
        <v>0</v>
      </c>
      <c r="E45" s="140">
        <f t="shared" si="1"/>
        <v>0</v>
      </c>
      <c r="F45" s="140">
        <v>4.48E-2</v>
      </c>
      <c r="G45" s="140">
        <f t="shared" si="2"/>
        <v>0</v>
      </c>
      <c r="H45" s="140">
        <f t="shared" si="3"/>
        <v>0.7392528260460447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40">
        <v>42</v>
      </c>
      <c r="B46" s="140">
        <v>790568</v>
      </c>
      <c r="C46" s="140">
        <v>4</v>
      </c>
      <c r="D46" s="140">
        <f t="shared" si="0"/>
        <v>1.238390092879257E-2</v>
      </c>
      <c r="E46" s="140">
        <f t="shared" si="1"/>
        <v>1.4760310999752766E-5</v>
      </c>
      <c r="F46" s="140">
        <v>5.57E-2</v>
      </c>
      <c r="G46" s="140">
        <f t="shared" si="2"/>
        <v>0.64996494573740682</v>
      </c>
      <c r="H46" s="140">
        <f t="shared" si="3"/>
        <v>1.3892177717834515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40">
        <v>43</v>
      </c>
      <c r="B47" s="140">
        <v>778286</v>
      </c>
      <c r="C47" s="140">
        <v>1</v>
      </c>
      <c r="D47" s="140">
        <f t="shared" si="0"/>
        <v>3.0959752321981426E-3</v>
      </c>
      <c r="E47" s="140">
        <f t="shared" si="1"/>
        <v>3.6900777499381916E-6</v>
      </c>
      <c r="F47" s="140">
        <v>6.7299999999999999E-2</v>
      </c>
      <c r="G47" s="140">
        <f t="shared" si="2"/>
        <v>0.19328128281862902</v>
      </c>
      <c r="H47" s="140">
        <f t="shared" si="3"/>
        <v>1.5824990546020805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40">
        <v>44</v>
      </c>
      <c r="B48" s="140">
        <v>793361</v>
      </c>
      <c r="C48" s="140">
        <v>1</v>
      </c>
      <c r="D48" s="140">
        <f t="shared" si="0"/>
        <v>3.0959752321981426E-3</v>
      </c>
      <c r="E48" s="140">
        <f t="shared" si="1"/>
        <v>3.6900777499381916E-6</v>
      </c>
      <c r="F48" s="140">
        <v>8.2600000000000007E-2</v>
      </c>
      <c r="G48" s="140">
        <f t="shared" si="2"/>
        <v>0.24181676771329577</v>
      </c>
      <c r="H48" s="140">
        <f t="shared" si="3"/>
        <v>1.8243158223153764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40">
        <v>45</v>
      </c>
      <c r="B49" s="140">
        <v>807777</v>
      </c>
      <c r="C49" s="140">
        <v>7</v>
      </c>
      <c r="D49" s="140">
        <f t="shared" si="0"/>
        <v>2.1671826625386997E-2</v>
      </c>
      <c r="E49" s="140">
        <f t="shared" si="1"/>
        <v>2.5830544249567338E-5</v>
      </c>
      <c r="F49" s="140">
        <v>9.9400000000000002E-2</v>
      </c>
      <c r="G49" s="140">
        <f t="shared" si="2"/>
        <v>2.0740127625029059</v>
      </c>
      <c r="H49" s="140">
        <f t="shared" si="3"/>
        <v>3.8448605803754288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40">
        <v>46</v>
      </c>
      <c r="B50" s="140">
        <v>821621</v>
      </c>
      <c r="C50" s="140">
        <v>6</v>
      </c>
      <c r="D50" s="140">
        <f t="shared" si="0"/>
        <v>1.8575851393188854E-2</v>
      </c>
      <c r="E50" s="140">
        <f t="shared" si="1"/>
        <v>2.2140466499629146E-5</v>
      </c>
      <c r="F50" s="140">
        <v>0.1177</v>
      </c>
      <c r="G50" s="140">
        <f t="shared" si="2"/>
        <v>2.1410892009874645</v>
      </c>
      <c r="H50" s="140">
        <f t="shared" si="3"/>
        <v>5.9859497813628932</v>
      </c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40">
        <v>47</v>
      </c>
      <c r="B51" s="140">
        <v>857254</v>
      </c>
      <c r="C51" s="140">
        <v>8</v>
      </c>
      <c r="D51" s="140">
        <f t="shared" si="0"/>
        <v>2.4767801857585141E-2</v>
      </c>
      <c r="E51" s="140">
        <f t="shared" si="1"/>
        <v>2.9520621999505533E-5</v>
      </c>
      <c r="F51" s="140">
        <v>0.13539999999999999</v>
      </c>
      <c r="G51" s="140">
        <f t="shared" si="2"/>
        <v>3.4265232928777811</v>
      </c>
      <c r="H51" s="140">
        <f t="shared" si="3"/>
        <v>9.4124730742406744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40">
        <v>48</v>
      </c>
      <c r="B52" s="140">
        <v>894159</v>
      </c>
      <c r="C52" s="140">
        <v>5</v>
      </c>
      <c r="D52" s="140">
        <f t="shared" si="0"/>
        <v>1.5479876160990712E-2</v>
      </c>
      <c r="E52" s="140">
        <f t="shared" si="1"/>
        <v>1.8450388749690955E-5</v>
      </c>
      <c r="F52" s="140">
        <v>0.15679999999999999</v>
      </c>
      <c r="G52" s="140">
        <f t="shared" si="2"/>
        <v>2.5868207249526747</v>
      </c>
      <c r="H52" s="140">
        <f t="shared" si="3"/>
        <v>11.999293799193349</v>
      </c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40">
        <v>49</v>
      </c>
      <c r="B53" s="140">
        <v>923156</v>
      </c>
      <c r="C53" s="140">
        <v>9</v>
      </c>
      <c r="D53" s="140">
        <f t="shared" si="0"/>
        <v>2.7863777089783281E-2</v>
      </c>
      <c r="E53" s="140">
        <f t="shared" si="1"/>
        <v>3.3210699749443721E-5</v>
      </c>
      <c r="F53" s="140">
        <v>0.17760000000000001</v>
      </c>
      <c r="G53" s="140">
        <f t="shared" si="2"/>
        <v>5.4449774366505901</v>
      </c>
      <c r="H53" s="140">
        <f t="shared" si="3"/>
        <v>17.132594780016017</v>
      </c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40">
        <v>50</v>
      </c>
      <c r="B54" s="140">
        <v>901680</v>
      </c>
      <c r="C54" s="140">
        <v>7</v>
      </c>
      <c r="D54" s="140">
        <f t="shared" si="0"/>
        <v>2.1671826625386997E-2</v>
      </c>
      <c r="E54" s="140">
        <f t="shared" si="1"/>
        <v>2.5830544249567338E-5</v>
      </c>
      <c r="F54" s="140">
        <v>0.2006</v>
      </c>
      <c r="G54" s="140">
        <f t="shared" si="2"/>
        <v>4.6721515588733453</v>
      </c>
      <c r="H54" s="140">
        <f t="shared" si="3"/>
        <v>21.430637973114095</v>
      </c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40">
        <v>51</v>
      </c>
      <c r="B55" s="140">
        <v>923655</v>
      </c>
      <c r="C55" s="140">
        <v>14</v>
      </c>
      <c r="D55" s="140">
        <f t="shared" si="0"/>
        <v>4.3343653250773995E-2</v>
      </c>
      <c r="E55" s="140">
        <f t="shared" si="1"/>
        <v>5.1661088499134676E-5</v>
      </c>
      <c r="F55" s="140">
        <v>0.223</v>
      </c>
      <c r="G55" s="140">
        <f t="shared" si="2"/>
        <v>10.640896061580017</v>
      </c>
      <c r="H55" s="140">
        <f t="shared" si="3"/>
        <v>32.07153403469411</v>
      </c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40">
        <v>52</v>
      </c>
      <c r="B56" s="140">
        <v>923357</v>
      </c>
      <c r="C56" s="140">
        <v>9</v>
      </c>
      <c r="D56" s="140">
        <f t="shared" si="0"/>
        <v>2.7863777089783281E-2</v>
      </c>
      <c r="E56" s="140">
        <f t="shared" si="1"/>
        <v>3.3210699749443721E-5</v>
      </c>
      <c r="F56" s="140">
        <v>0.25380000000000003</v>
      </c>
      <c r="G56" s="140">
        <f t="shared" si="2"/>
        <v>7.7828612840732561</v>
      </c>
      <c r="H56" s="140">
        <f t="shared" si="3"/>
        <v>39.204430373029957</v>
      </c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40">
        <v>53</v>
      </c>
      <c r="B57" s="140">
        <v>934714</v>
      </c>
      <c r="C57" s="140">
        <v>9</v>
      </c>
      <c r="D57" s="140">
        <f t="shared" si="0"/>
        <v>2.7863777089783281E-2</v>
      </c>
      <c r="E57" s="140">
        <f t="shared" si="1"/>
        <v>3.3210699749443721E-5</v>
      </c>
      <c r="F57" s="140">
        <v>0.27260000000000001</v>
      </c>
      <c r="G57" s="140">
        <f t="shared" si="2"/>
        <v>8.4621871371269801</v>
      </c>
      <c r="H57" s="140">
        <f t="shared" si="3"/>
        <v>47.473336227338315</v>
      </c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40">
        <v>54</v>
      </c>
      <c r="B58" s="140">
        <v>932611</v>
      </c>
      <c r="C58" s="140">
        <v>12</v>
      </c>
      <c r="D58" s="140">
        <f t="shared" si="0"/>
        <v>3.7151702786377708E-2</v>
      </c>
      <c r="E58" s="140">
        <f t="shared" si="1"/>
        <v>4.4280932999258292E-5</v>
      </c>
      <c r="F58" s="140">
        <v>0.29599999999999999</v>
      </c>
      <c r="G58" s="140">
        <f t="shared" si="2"/>
        <v>12.223878020789897</v>
      </c>
      <c r="H58" s="140">
        <f t="shared" si="3"/>
        <v>59.455397480414916</v>
      </c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40">
        <v>55</v>
      </c>
      <c r="B59" s="140">
        <v>938738</v>
      </c>
      <c r="C59" s="140">
        <v>16</v>
      </c>
      <c r="D59" s="140">
        <f t="shared" si="0"/>
        <v>4.9535603715170282E-2</v>
      </c>
      <c r="E59" s="140">
        <f t="shared" si="1"/>
        <v>5.9041243999011065E-5</v>
      </c>
      <c r="F59" s="140">
        <v>0.33829999999999999</v>
      </c>
      <c r="G59" s="140">
        <f t="shared" si="2"/>
        <v>18.750026924283297</v>
      </c>
      <c r="H59" s="140">
        <f t="shared" si="3"/>
        <v>76.131411642195303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40">
        <v>56</v>
      </c>
      <c r="B60" s="140">
        <v>928163</v>
      </c>
      <c r="C60" s="140">
        <v>13</v>
      </c>
      <c r="D60" s="140">
        <f t="shared" si="0"/>
        <v>4.0247678018575851E-2</v>
      </c>
      <c r="E60" s="140">
        <f t="shared" si="1"/>
        <v>4.7971010749196487E-5</v>
      </c>
      <c r="F60" s="140">
        <v>0.37219999999999998</v>
      </c>
      <c r="G60" s="140">
        <f t="shared" si="2"/>
        <v>16.572174200452402</v>
      </c>
      <c r="H60" s="140">
        <f t="shared" si="3"/>
        <v>90.562496641660232</v>
      </c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40">
        <v>57</v>
      </c>
      <c r="B61" s="140">
        <v>906643</v>
      </c>
      <c r="C61" s="140">
        <v>17</v>
      </c>
      <c r="D61" s="140">
        <f t="shared" si="0"/>
        <v>5.2631578947368418E-2</v>
      </c>
      <c r="E61" s="140">
        <f t="shared" si="1"/>
        <v>6.273132174894924E-5</v>
      </c>
      <c r="F61" s="140">
        <v>0.41170000000000001</v>
      </c>
      <c r="G61" s="140">
        <f t="shared" si="2"/>
        <v>23.415401988582897</v>
      </c>
      <c r="H61" s="140">
        <f t="shared" si="3"/>
        <v>110.55137533736534</v>
      </c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40">
        <v>58</v>
      </c>
      <c r="B62" s="140">
        <v>884567</v>
      </c>
      <c r="C62" s="140">
        <v>18</v>
      </c>
      <c r="D62" s="140">
        <f t="shared" si="0"/>
        <v>5.5727554179566562E-2</v>
      </c>
      <c r="E62" s="140">
        <f t="shared" si="1"/>
        <v>6.6421399498887442E-5</v>
      </c>
      <c r="F62" s="140">
        <v>0.45900000000000002</v>
      </c>
      <c r="G62" s="140">
        <f t="shared" si="2"/>
        <v>26.968167743554361</v>
      </c>
      <c r="H62" s="140">
        <f t="shared" si="3"/>
        <v>134.93272235596703</v>
      </c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40">
        <v>59</v>
      </c>
      <c r="B63" s="140">
        <v>852740</v>
      </c>
      <c r="C63" s="140">
        <v>15</v>
      </c>
      <c r="D63" s="140">
        <f t="shared" si="0"/>
        <v>4.6439628482972138E-2</v>
      </c>
      <c r="E63" s="140">
        <f t="shared" si="1"/>
        <v>5.535116624907287E-5</v>
      </c>
      <c r="F63" s="140">
        <v>0.49940000000000001</v>
      </c>
      <c r="G63" s="140">
        <f t="shared" si="2"/>
        <v>23.571756661512858</v>
      </c>
      <c r="H63" s="140">
        <f t="shared" si="3"/>
        <v>153.05950158082933</v>
      </c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40">
        <v>60</v>
      </c>
      <c r="B64" s="140">
        <v>816209</v>
      </c>
      <c r="C64" s="140">
        <v>22</v>
      </c>
      <c r="D64" s="140">
        <f t="shared" si="0"/>
        <v>6.8111455108359129E-2</v>
      </c>
      <c r="E64" s="140">
        <f t="shared" si="1"/>
        <v>8.1181710498640195E-5</v>
      </c>
      <c r="F64" s="140">
        <v>0.54379999999999995</v>
      </c>
      <c r="G64" s="140">
        <f t="shared" si="2"/>
        <v>36.032863804396349</v>
      </c>
      <c r="H64" s="140">
        <f t="shared" si="3"/>
        <v>184.42021382635232</v>
      </c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40">
        <v>61</v>
      </c>
      <c r="B65" s="140">
        <v>796532</v>
      </c>
      <c r="C65" s="140">
        <v>10</v>
      </c>
      <c r="D65" s="140">
        <f t="shared" si="0"/>
        <v>3.0959752321981424E-2</v>
      </c>
      <c r="E65" s="140">
        <f t="shared" si="1"/>
        <v>3.6900777499381909E-5</v>
      </c>
      <c r="F65" s="140">
        <v>0.57750000000000001</v>
      </c>
      <c r="G65" s="140">
        <f t="shared" si="2"/>
        <v>16.974255434562007</v>
      </c>
      <c r="H65" s="140">
        <f t="shared" si="3"/>
        <v>190.75357319933431</v>
      </c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40">
        <v>62</v>
      </c>
      <c r="B66" s="140">
        <v>777771</v>
      </c>
      <c r="C66" s="140">
        <v>13</v>
      </c>
      <c r="D66" s="140">
        <f t="shared" si="0"/>
        <v>4.0247678018575851E-2</v>
      </c>
      <c r="E66" s="140">
        <f t="shared" si="1"/>
        <v>4.7971010749196487E-5</v>
      </c>
      <c r="F66" s="140">
        <v>0.61629999999999996</v>
      </c>
      <c r="G66" s="140">
        <f t="shared" si="2"/>
        <v>22.994437115171017</v>
      </c>
      <c r="H66" s="140">
        <f t="shared" si="3"/>
        <v>205.96514903043206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40">
        <v>63</v>
      </c>
      <c r="B67" s="140">
        <v>747241</v>
      </c>
      <c r="C67" s="140">
        <v>12</v>
      </c>
      <c r="D67" s="140">
        <f t="shared" si="0"/>
        <v>3.7151702786377708E-2</v>
      </c>
      <c r="E67" s="140">
        <f t="shared" si="1"/>
        <v>4.4280932999258292E-5</v>
      </c>
      <c r="F67" s="140">
        <v>0.65290000000000004</v>
      </c>
      <c r="G67" s="140">
        <f t="shared" si="2"/>
        <v>21.603500359044567</v>
      </c>
      <c r="H67" s="140">
        <f t="shared" si="3"/>
        <v>219.10646225234967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40">
        <v>64</v>
      </c>
      <c r="B68" s="140">
        <v>718065</v>
      </c>
      <c r="C68" s="140">
        <v>15</v>
      </c>
      <c r="D68" s="140">
        <f t="shared" si="0"/>
        <v>4.6439628482972138E-2</v>
      </c>
      <c r="E68" s="140">
        <f t="shared" si="1"/>
        <v>5.535116624907287E-5</v>
      </c>
      <c r="F68" s="140">
        <v>0.68320000000000003</v>
      </c>
      <c r="G68" s="140">
        <f t="shared" si="2"/>
        <v>27.154286283611999</v>
      </c>
      <c r="H68" s="140">
        <f t="shared" si="3"/>
        <v>234.03687051517178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40">
        <v>65</v>
      </c>
      <c r="B69" s="140">
        <v>689198</v>
      </c>
      <c r="C69" s="140">
        <v>11</v>
      </c>
      <c r="D69" s="140">
        <f t="shared" si="0"/>
        <v>3.4055727554179564E-2</v>
      </c>
      <c r="E69" s="140">
        <f t="shared" si="1"/>
        <v>4.0590855249320097E-5</v>
      </c>
      <c r="F69" s="140">
        <v>0.72099999999999997</v>
      </c>
      <c r="G69" s="140">
        <f t="shared" si="2"/>
        <v>20.170073240663175</v>
      </c>
      <c r="H69" s="140">
        <f t="shared" si="3"/>
        <v>235.45691683155167</v>
      </c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40">
        <v>66</v>
      </c>
      <c r="B70" s="140">
        <v>687334</v>
      </c>
      <c r="C70" s="140">
        <v>6</v>
      </c>
      <c r="D70" s="140">
        <f t="shared" si="0"/>
        <v>1.8575851393188854E-2</v>
      </c>
      <c r="E70" s="140">
        <f t="shared" si="1"/>
        <v>2.2140466499629146E-5</v>
      </c>
      <c r="F70" s="140">
        <v>0.74550000000000005</v>
      </c>
      <c r="G70" s="140">
        <f t="shared" si="2"/>
        <v>11.344941021487323</v>
      </c>
      <c r="H70" s="140">
        <f t="shared" si="3"/>
        <v>230.2296836525866</v>
      </c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40">
        <v>67</v>
      </c>
      <c r="B71" s="140">
        <v>674764</v>
      </c>
      <c r="C71" s="140">
        <v>5</v>
      </c>
      <c r="D71" s="140">
        <f t="shared" si="0"/>
        <v>1.5479876160990712E-2</v>
      </c>
      <c r="E71" s="140">
        <f t="shared" si="1"/>
        <v>1.8450388749690955E-5</v>
      </c>
      <c r="F71" s="140">
        <v>0.76649999999999996</v>
      </c>
      <c r="G71" s="140">
        <f t="shared" si="2"/>
        <v>9.5426629446082405</v>
      </c>
      <c r="H71" s="140">
        <f t="shared" si="3"/>
        <v>216.35694460861194</v>
      </c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40">
        <v>68</v>
      </c>
      <c r="B72" s="140">
        <v>651687</v>
      </c>
      <c r="C72" s="140">
        <v>12</v>
      </c>
      <c r="D72" s="140">
        <f t="shared" si="0"/>
        <v>3.7151702786377708E-2</v>
      </c>
      <c r="E72" s="140">
        <f t="shared" si="1"/>
        <v>4.4280932999258292E-5</v>
      </c>
      <c r="F72" s="140">
        <v>0.79469999999999996</v>
      </c>
      <c r="G72" s="140">
        <f t="shared" si="2"/>
        <v>22.932902972357624</v>
      </c>
      <c r="H72" s="140">
        <f t="shared" si="3"/>
        <v>212.32167983741522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40">
        <v>69</v>
      </c>
      <c r="B73" s="140">
        <v>652398</v>
      </c>
      <c r="C73" s="140">
        <v>5</v>
      </c>
      <c r="D73" s="140">
        <f t="shared" si="0"/>
        <v>1.5479876160990712E-2</v>
      </c>
      <c r="E73" s="140">
        <f t="shared" si="1"/>
        <v>1.8450388749690955E-5</v>
      </c>
      <c r="F73" s="140">
        <v>0.81259999999999999</v>
      </c>
      <c r="G73" s="140">
        <f t="shared" si="2"/>
        <v>9.7812635342826653</v>
      </c>
      <c r="H73" s="140">
        <f t="shared" si="3"/>
        <v>198.53118671018498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40">
        <v>70</v>
      </c>
      <c r="B74" s="140">
        <v>660817</v>
      </c>
      <c r="C74" s="140">
        <v>10</v>
      </c>
      <c r="D74" s="140">
        <f t="shared" si="0"/>
        <v>3.0959752321981424E-2</v>
      </c>
      <c r="E74" s="140">
        <f t="shared" si="1"/>
        <v>3.6900777499381909E-5</v>
      </c>
      <c r="F74" s="140">
        <v>0.8347</v>
      </c>
      <c r="G74" s="140">
        <f t="shared" si="2"/>
        <v>20.353876607490118</v>
      </c>
      <c r="H74" s="140">
        <f t="shared" si="3"/>
        <v>182.85219951327875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40">
        <v>71</v>
      </c>
      <c r="B75" s="140">
        <v>672642</v>
      </c>
      <c r="C75" s="140">
        <v>4</v>
      </c>
      <c r="D75" s="140">
        <f t="shared" si="0"/>
        <v>1.238390092879257E-2</v>
      </c>
      <c r="E75" s="140">
        <f t="shared" si="1"/>
        <v>1.4760310999752766E-5</v>
      </c>
      <c r="F75" s="140">
        <v>0.85550000000000004</v>
      </c>
      <c r="G75" s="140">
        <f t="shared" si="2"/>
        <v>8.4937505728845721</v>
      </c>
      <c r="H75" s="140">
        <f t="shared" si="3"/>
        <v>174.37169465160127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40">
        <v>72</v>
      </c>
      <c r="B76" s="140">
        <v>702415</v>
      </c>
      <c r="C76" s="140">
        <v>5</v>
      </c>
      <c r="D76" s="140">
        <f t="shared" si="0"/>
        <v>1.5479876160990712E-2</v>
      </c>
      <c r="E76" s="140">
        <f t="shared" si="1"/>
        <v>1.8450388749690955E-5</v>
      </c>
      <c r="F76" s="140">
        <v>0.86919999999999997</v>
      </c>
      <c r="G76" s="140">
        <f t="shared" si="2"/>
        <v>11.264684073993438</v>
      </c>
      <c r="H76" s="140">
        <f t="shared" si="3"/>
        <v>162.64194161042374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40">
        <v>73</v>
      </c>
      <c r="B77" s="140">
        <v>753009</v>
      </c>
      <c r="C77" s="140">
        <v>2</v>
      </c>
      <c r="D77" s="140">
        <f t="shared" si="0"/>
        <v>6.1919504643962852E-3</v>
      </c>
      <c r="E77" s="140">
        <f t="shared" si="1"/>
        <v>7.3801554998763832E-6</v>
      </c>
      <c r="F77" s="140">
        <v>0.87329999999999997</v>
      </c>
      <c r="G77" s="140">
        <f t="shared" si="2"/>
        <v>4.8532106237338422</v>
      </c>
      <c r="H77" s="140">
        <f t="shared" si="3"/>
        <v>145.89165187511301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40">
        <v>74</v>
      </c>
      <c r="B78" s="140">
        <v>575023</v>
      </c>
      <c r="C78" s="140">
        <v>3</v>
      </c>
      <c r="D78" s="140">
        <f t="shared" si="0"/>
        <v>9.2879256965944269E-3</v>
      </c>
      <c r="E78" s="140">
        <f t="shared" si="1"/>
        <v>1.1070233249814573E-5</v>
      </c>
      <c r="F78" s="140">
        <v>0.87890000000000001</v>
      </c>
      <c r="G78" s="140">
        <f t="shared" si="2"/>
        <v>5.5947598833197416</v>
      </c>
      <c r="H78" s="140">
        <f t="shared" si="3"/>
        <v>124.33212547482074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40">
        <v>75</v>
      </c>
      <c r="B79" s="140">
        <v>549939</v>
      </c>
      <c r="C79" s="140">
        <v>2</v>
      </c>
      <c r="D79" s="140">
        <f t="shared" si="0"/>
        <v>6.1919504643962852E-3</v>
      </c>
      <c r="E79" s="140">
        <f t="shared" si="1"/>
        <v>7.3801554998763832E-6</v>
      </c>
      <c r="F79" s="140">
        <v>0.88360000000000005</v>
      </c>
      <c r="G79" s="140">
        <f t="shared" si="2"/>
        <v>3.5862101824005439</v>
      </c>
      <c r="H79" s="140">
        <f t="shared" si="3"/>
        <v>107.74826241655811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40">
        <v>76</v>
      </c>
      <c r="B80" s="140">
        <v>540477</v>
      </c>
      <c r="C80" s="140">
        <v>2</v>
      </c>
      <c r="D80" s="140">
        <f t="shared" si="0"/>
        <v>6.1919504643962852E-3</v>
      </c>
      <c r="E80" s="140">
        <f t="shared" si="1"/>
        <v>7.3801554998763832E-6</v>
      </c>
      <c r="F80" s="140">
        <v>0.88859999999999995</v>
      </c>
      <c r="G80" s="140">
        <f t="shared" si="2"/>
        <v>3.5444515046292024</v>
      </c>
      <c r="H80" s="140">
        <f t="shared" si="3"/>
        <v>99.947772899699984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40">
        <v>77</v>
      </c>
      <c r="B81" s="140">
        <v>494925</v>
      </c>
      <c r="C81" s="140">
        <v>1</v>
      </c>
      <c r="D81" s="140">
        <f t="shared" si="0"/>
        <v>3.0959752321981426E-3</v>
      </c>
      <c r="E81" s="140">
        <f t="shared" si="1"/>
        <v>3.6900777499381916E-6</v>
      </c>
      <c r="F81" s="140">
        <v>0.89390000000000003</v>
      </c>
      <c r="G81" s="140">
        <f t="shared" si="2"/>
        <v>1.6325400557939758</v>
      </c>
      <c r="H81" s="140">
        <f t="shared" si="3"/>
        <v>92.037650010885741</v>
      </c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40">
        <v>78</v>
      </c>
      <c r="B82" s="140">
        <v>435050</v>
      </c>
      <c r="C82" s="140">
        <v>2</v>
      </c>
      <c r="D82" s="140">
        <f t="shared" si="0"/>
        <v>6.1919504643962852E-3</v>
      </c>
      <c r="E82" s="140">
        <f t="shared" si="1"/>
        <v>7.3801554998763832E-6</v>
      </c>
      <c r="F82" s="140">
        <v>0.89949999999999997</v>
      </c>
      <c r="G82" s="140">
        <f t="shared" si="2"/>
        <v>2.8880576168739878</v>
      </c>
      <c r="H82" s="140">
        <f t="shared" si="3"/>
        <v>71.992804655402097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40">
        <v>79</v>
      </c>
      <c r="B83" s="140">
        <v>383368</v>
      </c>
      <c r="C83" s="140">
        <v>1</v>
      </c>
      <c r="D83" s="140">
        <f t="shared" si="0"/>
        <v>3.0959752321981426E-3</v>
      </c>
      <c r="E83" s="140">
        <f t="shared" si="1"/>
        <v>3.6900777499381916E-6</v>
      </c>
      <c r="F83" s="140">
        <v>0.90259999999999996</v>
      </c>
      <c r="G83" s="140">
        <f t="shared" si="2"/>
        <v>1.2768700642442539</v>
      </c>
      <c r="H83" s="140">
        <f t="shared" si="3"/>
        <v>63.488411185363674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40">
        <v>80</v>
      </c>
      <c r="B84" s="140">
        <v>386890</v>
      </c>
      <c r="C84" s="140">
        <v>1</v>
      </c>
      <c r="D84" s="140">
        <f t="shared" si="0"/>
        <v>3.0959752321981426E-3</v>
      </c>
      <c r="E84" s="140">
        <f t="shared" si="1"/>
        <v>3.6900777499381916E-6</v>
      </c>
      <c r="F84" s="140">
        <v>0.90969999999999995</v>
      </c>
      <c r="G84" s="140">
        <f t="shared" si="2"/>
        <v>1.2987370081587619</v>
      </c>
      <c r="H84" s="140">
        <f t="shared" si="3"/>
        <v>44.433271586032319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40">
        <v>81</v>
      </c>
      <c r="B85" s="140">
        <v>373288</v>
      </c>
      <c r="C85" s="140">
        <v>0</v>
      </c>
      <c r="D85" s="140">
        <f t="shared" si="0"/>
        <v>0</v>
      </c>
      <c r="E85" s="140">
        <f t="shared" si="1"/>
        <v>0</v>
      </c>
      <c r="F85" s="140">
        <v>0.90969999999999995</v>
      </c>
      <c r="G85" s="140">
        <f t="shared" si="2"/>
        <v>0</v>
      </c>
      <c r="H85" s="140">
        <f t="shared" si="3"/>
        <v>35.939521013147747</v>
      </c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40">
        <v>82</v>
      </c>
      <c r="B86" s="140">
        <v>350944</v>
      </c>
      <c r="C86" s="140">
        <v>0</v>
      </c>
      <c r="D86" s="140">
        <f t="shared" si="0"/>
        <v>0</v>
      </c>
      <c r="E86" s="140">
        <f t="shared" si="1"/>
        <v>0</v>
      </c>
      <c r="F86" s="140">
        <v>0.91169999999999995</v>
      </c>
      <c r="G86" s="140">
        <f t="shared" si="2"/>
        <v>0</v>
      </c>
      <c r="H86" s="140">
        <f t="shared" si="3"/>
        <v>24.674836939154307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40">
        <v>83</v>
      </c>
      <c r="B87" s="140">
        <v>322102</v>
      </c>
      <c r="C87" s="140">
        <v>0</v>
      </c>
      <c r="D87" s="140">
        <f t="shared" si="0"/>
        <v>0</v>
      </c>
      <c r="E87" s="140">
        <f t="shared" si="1"/>
        <v>0</v>
      </c>
      <c r="F87" s="140">
        <v>0.91390000000000005</v>
      </c>
      <c r="G87" s="140">
        <f t="shared" si="2"/>
        <v>0</v>
      </c>
      <c r="H87" s="140">
        <f t="shared" si="3"/>
        <v>19.821626315420467</v>
      </c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40">
        <v>84</v>
      </c>
      <c r="B88" s="140">
        <v>292999</v>
      </c>
      <c r="C88" s="140">
        <v>0</v>
      </c>
      <c r="D88" s="140">
        <f t="shared" si="0"/>
        <v>0</v>
      </c>
      <c r="E88" s="140">
        <f t="shared" si="1"/>
        <v>0</v>
      </c>
      <c r="F88" s="140">
        <v>0.91390000000000005</v>
      </c>
      <c r="G88" s="140">
        <f t="shared" si="2"/>
        <v>0</v>
      </c>
      <c r="H88" s="140">
        <f t="shared" si="3"/>
        <v>14.226866432100726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40">
        <v>85</v>
      </c>
      <c r="B89" s="140">
        <v>264997</v>
      </c>
      <c r="C89" s="140">
        <v>0</v>
      </c>
      <c r="D89" s="140">
        <f t="shared" si="0"/>
        <v>0</v>
      </c>
      <c r="E89" s="140">
        <f t="shared" si="1"/>
        <v>0</v>
      </c>
      <c r="F89" s="140">
        <v>0.91390000000000005</v>
      </c>
      <c r="G89" s="140">
        <f t="shared" si="2"/>
        <v>0</v>
      </c>
      <c r="H89" s="140">
        <f t="shared" si="3"/>
        <v>10.64065624970018</v>
      </c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40">
        <v>86</v>
      </c>
      <c r="B90" s="140">
        <v>231822</v>
      </c>
      <c r="C90" s="140">
        <v>0</v>
      </c>
      <c r="D90" s="140">
        <f t="shared" si="0"/>
        <v>0</v>
      </c>
      <c r="E90" s="140">
        <f t="shared" si="1"/>
        <v>0</v>
      </c>
      <c r="F90" s="140">
        <v>0.91390000000000005</v>
      </c>
      <c r="G90" s="140">
        <f t="shared" si="2"/>
        <v>0</v>
      </c>
      <c r="H90" s="140">
        <f t="shared" si="3"/>
        <v>7.0962047450709793</v>
      </c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40">
        <v>87</v>
      </c>
      <c r="B91" s="140">
        <v>206428</v>
      </c>
      <c r="C91" s="140">
        <v>0</v>
      </c>
      <c r="D91" s="140">
        <f t="shared" si="0"/>
        <v>0</v>
      </c>
      <c r="E91" s="140">
        <f t="shared" si="1"/>
        <v>0</v>
      </c>
      <c r="F91" s="140">
        <v>0.91390000000000005</v>
      </c>
      <c r="G91" s="140">
        <f t="shared" si="2"/>
        <v>0</v>
      </c>
      <c r="H91" s="140">
        <f t="shared" si="3"/>
        <v>5.4636646892770031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40">
        <v>88</v>
      </c>
      <c r="B92" s="140">
        <v>185189</v>
      </c>
      <c r="C92" s="140">
        <v>0</v>
      </c>
      <c r="D92" s="140">
        <f t="shared" si="0"/>
        <v>0</v>
      </c>
      <c r="E92" s="140">
        <f t="shared" si="1"/>
        <v>0</v>
      </c>
      <c r="F92" s="140">
        <v>0.91390000000000005</v>
      </c>
      <c r="G92" s="140">
        <f t="shared" si="2"/>
        <v>0</v>
      </c>
      <c r="H92" s="140">
        <f t="shared" si="3"/>
        <v>2.5756070724030158</v>
      </c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40">
        <v>89</v>
      </c>
      <c r="B93" s="140">
        <v>161430</v>
      </c>
      <c r="C93" s="140">
        <v>0</v>
      </c>
      <c r="D93" s="140">
        <f t="shared" si="0"/>
        <v>0</v>
      </c>
      <c r="E93" s="140">
        <f t="shared" si="1"/>
        <v>0</v>
      </c>
      <c r="F93" s="140">
        <v>0.91390000000000005</v>
      </c>
      <c r="G93" s="140">
        <f t="shared" si="2"/>
        <v>0</v>
      </c>
      <c r="H93" s="140">
        <f t="shared" si="3"/>
        <v>1.2987370081587619</v>
      </c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40">
        <v>90</v>
      </c>
      <c r="B94" s="140">
        <v>609503</v>
      </c>
      <c r="C94" s="140">
        <v>0</v>
      </c>
      <c r="D94" s="140">
        <f t="shared" si="0"/>
        <v>0</v>
      </c>
      <c r="E94" s="140">
        <f t="shared" si="1"/>
        <v>0</v>
      </c>
      <c r="F94" s="140">
        <v>0.91390000000000005</v>
      </c>
      <c r="G94" s="140">
        <f t="shared" si="2"/>
        <v>0</v>
      </c>
      <c r="H94" s="140">
        <f t="shared" si="3"/>
        <v>0</v>
      </c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37" t="s">
        <v>1073</v>
      </c>
      <c r="B95" s="152">
        <f t="shared" ref="B95:C95" si="4">SUM(B4:B94)</f>
        <v>67081234</v>
      </c>
      <c r="C95" s="152">
        <f t="shared" si="4"/>
        <v>323</v>
      </c>
      <c r="D95" s="153"/>
      <c r="E95" s="153"/>
      <c r="F95" s="153"/>
      <c r="G95" s="153"/>
      <c r="H95" s="152">
        <f>SUM(H4:H94)</f>
        <v>4338.9210547017128</v>
      </c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45"/>
      <c r="B97" s="145"/>
      <c r="C97" s="145"/>
      <c r="D97" s="145"/>
      <c r="E97" s="145"/>
      <c r="F97" s="145"/>
      <c r="G97" s="145"/>
      <c r="H97" s="145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46" t="s">
        <v>1074</v>
      </c>
      <c r="B98" s="18"/>
      <c r="C98" s="147">
        <f>B95/H95</f>
        <v>15460.349048598126</v>
      </c>
      <c r="D98" s="18"/>
      <c r="E98" s="18"/>
      <c r="F98" s="18"/>
      <c r="G98" s="18"/>
      <c r="H98" s="14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49" t="s">
        <v>1075</v>
      </c>
      <c r="B99" s="145"/>
      <c r="C99" s="150">
        <f>100000/C98</f>
        <v>6.4681592689569678</v>
      </c>
      <c r="D99" s="145"/>
      <c r="E99" s="145"/>
      <c r="F99" s="145"/>
      <c r="G99" s="145"/>
      <c r="H99" s="151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 t="s">
        <v>1081</v>
      </c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 t="s">
        <v>1077</v>
      </c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 t="s">
        <v>1078</v>
      </c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:26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workbookViewId="0"/>
  </sheetViews>
  <sheetFormatPr baseColWidth="10" defaultColWidth="11.1640625" defaultRowHeight="15" customHeight="1"/>
  <cols>
    <col min="1" max="26" width="11.1640625" customWidth="1"/>
  </cols>
  <sheetData>
    <row r="1" spans="1:26">
      <c r="A1" s="73" t="s">
        <v>1082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54"/>
      <c r="B2" s="154"/>
      <c r="C2" s="154"/>
      <c r="D2" s="154"/>
      <c r="E2" s="154"/>
      <c r="F2" s="154"/>
      <c r="G2" s="155"/>
      <c r="H2" s="6"/>
      <c r="I2" s="156"/>
      <c r="J2" s="6"/>
      <c r="K2" s="6"/>
      <c r="L2" s="6"/>
      <c r="M2" s="6"/>
      <c r="N2" s="6"/>
      <c r="O2" s="6"/>
      <c r="P2" s="6"/>
      <c r="Q2" s="6"/>
      <c r="R2" s="6"/>
      <c r="S2" s="155"/>
      <c r="T2" s="6"/>
      <c r="U2" s="6"/>
      <c r="V2" s="6"/>
      <c r="W2" s="6"/>
      <c r="X2" s="6"/>
      <c r="Y2" s="6"/>
      <c r="Z2" s="6"/>
    </row>
    <row r="3" spans="1:26">
      <c r="A3" s="157" t="s">
        <v>1065</v>
      </c>
      <c r="B3" s="158" t="s">
        <v>1083</v>
      </c>
      <c r="C3" s="158" t="s">
        <v>1084</v>
      </c>
      <c r="D3" s="158" t="s">
        <v>1068</v>
      </c>
      <c r="E3" s="158" t="s">
        <v>1069</v>
      </c>
      <c r="F3" s="158" t="s">
        <v>1085</v>
      </c>
      <c r="G3" s="159" t="s">
        <v>1086</v>
      </c>
      <c r="H3" s="160" t="s">
        <v>1087</v>
      </c>
      <c r="I3" s="161" t="s">
        <v>1088</v>
      </c>
      <c r="J3" s="160" t="s">
        <v>1089</v>
      </c>
      <c r="K3" s="160" t="s">
        <v>1090</v>
      </c>
      <c r="L3" s="162" t="s">
        <v>1091</v>
      </c>
      <c r="M3" s="162" t="s">
        <v>1092</v>
      </c>
      <c r="N3" s="163" t="s">
        <v>1093</v>
      </c>
      <c r="O3" s="163" t="s">
        <v>1094</v>
      </c>
      <c r="P3" s="163" t="s">
        <v>1095</v>
      </c>
      <c r="Q3" s="163" t="s">
        <v>1096</v>
      </c>
      <c r="R3" s="163" t="s">
        <v>1097</v>
      </c>
      <c r="S3" s="306" t="s">
        <v>1072</v>
      </c>
      <c r="T3" s="266"/>
      <c r="U3" s="6"/>
      <c r="V3" s="6"/>
      <c r="W3" s="6"/>
      <c r="X3" s="6"/>
      <c r="Y3" s="6"/>
      <c r="Z3" s="6"/>
    </row>
    <row r="4" spans="1:26">
      <c r="A4" s="164">
        <v>0</v>
      </c>
      <c r="B4" s="164">
        <v>701897</v>
      </c>
      <c r="C4" s="164">
        <v>0</v>
      </c>
      <c r="D4" s="164">
        <v>0</v>
      </c>
      <c r="E4" s="164">
        <v>0</v>
      </c>
      <c r="F4" s="165">
        <v>0</v>
      </c>
      <c r="G4" s="165">
        <v>0</v>
      </c>
      <c r="H4" s="166">
        <v>0</v>
      </c>
      <c r="I4" s="167">
        <v>0</v>
      </c>
      <c r="J4" s="166">
        <v>0</v>
      </c>
      <c r="K4" s="166">
        <v>0</v>
      </c>
      <c r="L4" s="167">
        <v>0</v>
      </c>
      <c r="M4" s="167">
        <v>0</v>
      </c>
      <c r="N4" s="168">
        <v>0</v>
      </c>
      <c r="O4" s="168">
        <v>0</v>
      </c>
      <c r="P4" s="168">
        <v>0</v>
      </c>
      <c r="Q4" s="168">
        <v>0</v>
      </c>
      <c r="R4" s="168">
        <v>0</v>
      </c>
      <c r="S4" s="169">
        <v>0</v>
      </c>
      <c r="T4" s="5"/>
      <c r="U4" s="6"/>
      <c r="V4" s="6"/>
      <c r="W4" s="6"/>
      <c r="X4" s="6"/>
      <c r="Y4" s="6"/>
      <c r="Z4" s="6"/>
    </row>
    <row r="5" spans="1:26">
      <c r="A5" s="170">
        <v>1</v>
      </c>
      <c r="B5" s="170">
        <v>730219</v>
      </c>
      <c r="C5" s="170">
        <v>2</v>
      </c>
      <c r="D5" s="170">
        <v>7.5757580000000001E-3</v>
      </c>
      <c r="E5" s="171">
        <v>4.2417499999999997E-6</v>
      </c>
      <c r="F5" s="172">
        <v>3.0974032029999998</v>
      </c>
      <c r="G5" s="172">
        <v>3.0974032029999998</v>
      </c>
      <c r="H5" s="5">
        <v>0</v>
      </c>
      <c r="I5" s="173">
        <v>0</v>
      </c>
      <c r="J5" s="5">
        <v>0</v>
      </c>
      <c r="K5" s="5">
        <v>0</v>
      </c>
      <c r="L5" s="173">
        <v>0</v>
      </c>
      <c r="M5" s="173">
        <v>0</v>
      </c>
      <c r="N5" s="174">
        <v>0</v>
      </c>
      <c r="O5" s="174">
        <v>0</v>
      </c>
      <c r="P5" s="174">
        <v>0</v>
      </c>
      <c r="Q5" s="174">
        <v>0</v>
      </c>
      <c r="R5" s="174">
        <v>0</v>
      </c>
      <c r="S5" s="175">
        <v>3.0974032029999998</v>
      </c>
      <c r="T5" s="5"/>
      <c r="U5" s="6"/>
      <c r="V5" s="6"/>
      <c r="W5" s="6"/>
      <c r="X5" s="6"/>
      <c r="Y5" s="6"/>
      <c r="Z5" s="6"/>
    </row>
    <row r="6" spans="1:26">
      <c r="A6" s="170">
        <v>2</v>
      </c>
      <c r="B6" s="170">
        <v>759354</v>
      </c>
      <c r="C6" s="170">
        <v>2</v>
      </c>
      <c r="D6" s="170">
        <v>7.5757580000000001E-3</v>
      </c>
      <c r="E6" s="171">
        <v>4.2417499999999997E-6</v>
      </c>
      <c r="F6" s="172">
        <v>3.2209864600000002</v>
      </c>
      <c r="G6" s="172">
        <v>6.3183896639999997</v>
      </c>
      <c r="H6" s="5">
        <v>0</v>
      </c>
      <c r="I6" s="173">
        <v>0</v>
      </c>
      <c r="J6" s="5">
        <v>0</v>
      </c>
      <c r="K6" s="5">
        <v>0</v>
      </c>
      <c r="L6" s="173">
        <v>0</v>
      </c>
      <c r="M6" s="173">
        <v>0</v>
      </c>
      <c r="N6" s="174">
        <v>0</v>
      </c>
      <c r="O6" s="174">
        <v>0</v>
      </c>
      <c r="P6" s="174">
        <v>0</v>
      </c>
      <c r="Q6" s="174">
        <v>0</v>
      </c>
      <c r="R6" s="174">
        <v>0</v>
      </c>
      <c r="S6" s="175">
        <v>6.3183896639999997</v>
      </c>
      <c r="T6" s="5"/>
      <c r="U6" s="6"/>
      <c r="V6" s="6"/>
      <c r="W6" s="6"/>
      <c r="X6" s="6"/>
      <c r="Y6" s="6"/>
      <c r="Z6" s="6"/>
    </row>
    <row r="7" spans="1:26">
      <c r="A7" s="170">
        <v>3</v>
      </c>
      <c r="B7" s="170">
        <v>783321</v>
      </c>
      <c r="C7" s="170">
        <v>0</v>
      </c>
      <c r="D7" s="170">
        <v>0</v>
      </c>
      <c r="E7" s="170">
        <v>0</v>
      </c>
      <c r="F7" s="172">
        <v>0</v>
      </c>
      <c r="G7" s="172">
        <v>6.3183896639999997</v>
      </c>
      <c r="H7" s="5">
        <v>0</v>
      </c>
      <c r="I7" s="173">
        <v>0</v>
      </c>
      <c r="J7" s="5">
        <v>0</v>
      </c>
      <c r="K7" s="5">
        <v>0</v>
      </c>
      <c r="L7" s="173">
        <v>0</v>
      </c>
      <c r="M7" s="173">
        <v>0</v>
      </c>
      <c r="N7" s="174">
        <v>0</v>
      </c>
      <c r="O7" s="174">
        <v>0</v>
      </c>
      <c r="P7" s="174">
        <v>0</v>
      </c>
      <c r="Q7" s="174">
        <v>0</v>
      </c>
      <c r="R7" s="174">
        <v>0</v>
      </c>
      <c r="S7" s="175">
        <v>6.3183896639999997</v>
      </c>
      <c r="T7" s="5"/>
      <c r="U7" s="6"/>
      <c r="V7" s="6"/>
      <c r="W7" s="6"/>
      <c r="X7" s="6"/>
      <c r="Y7" s="6"/>
      <c r="Z7" s="6"/>
    </row>
    <row r="8" spans="1:26">
      <c r="A8" s="170">
        <v>4</v>
      </c>
      <c r="B8" s="170">
        <v>807539</v>
      </c>
      <c r="C8" s="170">
        <v>4</v>
      </c>
      <c r="D8" s="170">
        <v>1.5151515000000001E-2</v>
      </c>
      <c r="E8" s="171">
        <v>8.4834900000000003E-6</v>
      </c>
      <c r="F8" s="172">
        <v>6.8507499410000001</v>
      </c>
      <c r="G8" s="172">
        <v>13.169139599999999</v>
      </c>
      <c r="H8" s="5">
        <v>0</v>
      </c>
      <c r="I8" s="173">
        <v>0</v>
      </c>
      <c r="J8" s="5">
        <v>0</v>
      </c>
      <c r="K8" s="5">
        <v>0</v>
      </c>
      <c r="L8" s="173">
        <v>0</v>
      </c>
      <c r="M8" s="173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5">
        <v>13.169139599999999</v>
      </c>
      <c r="T8" s="5"/>
      <c r="U8" s="6"/>
      <c r="V8" s="6"/>
      <c r="W8" s="6"/>
      <c r="X8" s="6"/>
      <c r="Y8" s="6"/>
      <c r="Z8" s="6"/>
    </row>
    <row r="9" spans="1:26">
      <c r="A9" s="170">
        <v>5</v>
      </c>
      <c r="B9" s="170">
        <v>806745</v>
      </c>
      <c r="C9" s="170">
        <v>2</v>
      </c>
      <c r="D9" s="170">
        <v>7.5757580000000001E-3</v>
      </c>
      <c r="E9" s="171">
        <v>4.2417499999999997E-6</v>
      </c>
      <c r="F9" s="172">
        <v>3.422007024</v>
      </c>
      <c r="G9" s="172">
        <v>16.591146630000001</v>
      </c>
      <c r="H9" s="5">
        <v>0</v>
      </c>
      <c r="I9" s="173">
        <v>0</v>
      </c>
      <c r="J9" s="5">
        <v>0</v>
      </c>
      <c r="K9" s="5">
        <v>0</v>
      </c>
      <c r="L9" s="173">
        <v>0</v>
      </c>
      <c r="M9" s="173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5">
        <v>16.591146630000001</v>
      </c>
      <c r="T9" s="5"/>
      <c r="U9" s="6"/>
      <c r="V9" s="6"/>
      <c r="W9" s="6"/>
      <c r="X9" s="6"/>
      <c r="Y9" s="6"/>
      <c r="Z9" s="6"/>
    </row>
    <row r="10" spans="1:26">
      <c r="A10" s="170">
        <v>6</v>
      </c>
      <c r="B10" s="170">
        <v>813073</v>
      </c>
      <c r="C10" s="170">
        <v>3</v>
      </c>
      <c r="D10" s="170">
        <v>1.1363636E-2</v>
      </c>
      <c r="E10" s="171">
        <v>6.3626200000000004E-6</v>
      </c>
      <c r="F10" s="172">
        <v>5.1732731850000002</v>
      </c>
      <c r="G10" s="172">
        <v>21.76441981</v>
      </c>
      <c r="H10" s="5">
        <v>0</v>
      </c>
      <c r="I10" s="173">
        <v>0</v>
      </c>
      <c r="J10" s="5">
        <v>0</v>
      </c>
      <c r="K10" s="5">
        <v>0</v>
      </c>
      <c r="L10" s="173">
        <v>0</v>
      </c>
      <c r="M10" s="173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5">
        <v>21.76441981</v>
      </c>
      <c r="T10" s="5"/>
      <c r="U10" s="6"/>
      <c r="V10" s="6"/>
      <c r="W10" s="6"/>
      <c r="X10" s="6"/>
      <c r="Y10" s="6"/>
      <c r="Z10" s="6"/>
    </row>
    <row r="11" spans="1:26">
      <c r="A11" s="170">
        <v>7</v>
      </c>
      <c r="B11" s="170">
        <v>830700</v>
      </c>
      <c r="C11" s="170">
        <v>0</v>
      </c>
      <c r="D11" s="170">
        <v>0</v>
      </c>
      <c r="E11" s="170">
        <v>0</v>
      </c>
      <c r="F11" s="172">
        <v>0</v>
      </c>
      <c r="G11" s="172">
        <v>21.76441981</v>
      </c>
      <c r="H11" s="5">
        <v>0</v>
      </c>
      <c r="I11" s="173">
        <v>0</v>
      </c>
      <c r="J11" s="5">
        <v>0</v>
      </c>
      <c r="K11" s="5">
        <v>0</v>
      </c>
      <c r="L11" s="173">
        <v>0</v>
      </c>
      <c r="M11" s="173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5">
        <v>21.76441981</v>
      </c>
      <c r="T11" s="5"/>
      <c r="U11" s="6"/>
      <c r="V11" s="6"/>
      <c r="W11" s="6"/>
      <c r="X11" s="6"/>
      <c r="Y11" s="6"/>
      <c r="Z11" s="6"/>
    </row>
    <row r="12" spans="1:26">
      <c r="A12" s="170">
        <v>8</v>
      </c>
      <c r="B12" s="170">
        <v>855000</v>
      </c>
      <c r="C12" s="170">
        <v>3</v>
      </c>
      <c r="D12" s="170">
        <v>1.1363636E-2</v>
      </c>
      <c r="E12" s="171">
        <v>6.3626200000000004E-6</v>
      </c>
      <c r="F12" s="172">
        <v>5.4400386850000002</v>
      </c>
      <c r="G12" s="172">
        <v>27.204458500000001</v>
      </c>
      <c r="H12" s="5">
        <v>0</v>
      </c>
      <c r="I12" s="173">
        <v>0</v>
      </c>
      <c r="J12" s="5">
        <v>0</v>
      </c>
      <c r="K12" s="5">
        <v>0</v>
      </c>
      <c r="L12" s="173">
        <v>0</v>
      </c>
      <c r="M12" s="173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5">
        <v>27.204458500000001</v>
      </c>
      <c r="T12" s="5"/>
      <c r="U12" s="6"/>
      <c r="V12" s="6"/>
      <c r="W12" s="6"/>
      <c r="X12" s="6"/>
      <c r="Y12" s="6"/>
      <c r="Z12" s="6"/>
    </row>
    <row r="13" spans="1:26">
      <c r="A13" s="170">
        <v>9</v>
      </c>
      <c r="B13" s="170">
        <v>841895</v>
      </c>
      <c r="C13" s="170">
        <v>0</v>
      </c>
      <c r="D13" s="170">
        <v>0</v>
      </c>
      <c r="E13" s="170">
        <v>0</v>
      </c>
      <c r="F13" s="172">
        <v>0</v>
      </c>
      <c r="G13" s="172">
        <v>30.708479669999999</v>
      </c>
      <c r="H13" s="5">
        <v>0</v>
      </c>
      <c r="I13" s="173">
        <v>0</v>
      </c>
      <c r="J13" s="5">
        <v>0</v>
      </c>
      <c r="K13" s="5">
        <v>0</v>
      </c>
      <c r="L13" s="173">
        <v>0</v>
      </c>
      <c r="M13" s="173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5">
        <v>30.708479669999999</v>
      </c>
      <c r="T13" s="5"/>
      <c r="U13" s="6"/>
      <c r="V13" s="6"/>
      <c r="W13" s="6"/>
      <c r="X13" s="6"/>
      <c r="Y13" s="6"/>
      <c r="Z13" s="6"/>
    </row>
    <row r="14" spans="1:26">
      <c r="A14" s="170">
        <v>10</v>
      </c>
      <c r="B14" s="170">
        <v>826080</v>
      </c>
      <c r="C14" s="170">
        <v>2</v>
      </c>
      <c r="D14" s="170">
        <v>7.5757580000000001E-3</v>
      </c>
      <c r="E14" s="171">
        <v>4.2417499999999997E-6</v>
      </c>
      <c r="F14" s="172">
        <v>3.5040211750000001</v>
      </c>
      <c r="G14" s="172">
        <v>30.708479669999999</v>
      </c>
      <c r="H14" s="5">
        <v>0</v>
      </c>
      <c r="I14" s="173">
        <v>0</v>
      </c>
      <c r="J14" s="5">
        <v>0</v>
      </c>
      <c r="K14" s="5">
        <v>0</v>
      </c>
      <c r="L14" s="173">
        <v>0</v>
      </c>
      <c r="M14" s="173">
        <v>0</v>
      </c>
      <c r="N14" s="174">
        <v>0</v>
      </c>
      <c r="O14" s="174">
        <v>0</v>
      </c>
      <c r="P14" s="174">
        <v>0</v>
      </c>
      <c r="Q14" s="174">
        <v>0</v>
      </c>
      <c r="R14" s="174">
        <v>0</v>
      </c>
      <c r="S14" s="175">
        <v>30.708479669999999</v>
      </c>
      <c r="T14" s="5"/>
      <c r="U14" s="6"/>
      <c r="V14" s="6"/>
      <c r="W14" s="6"/>
      <c r="X14" s="6"/>
      <c r="Y14" s="6"/>
      <c r="Z14" s="6"/>
    </row>
    <row r="15" spans="1:26">
      <c r="A15" s="170">
        <v>11</v>
      </c>
      <c r="B15" s="170">
        <v>817287</v>
      </c>
      <c r="C15" s="170">
        <v>4</v>
      </c>
      <c r="D15" s="170">
        <v>1.5151515000000001E-2</v>
      </c>
      <c r="E15" s="171">
        <v>8.4834900000000003E-6</v>
      </c>
      <c r="F15" s="172">
        <v>6.9334470120000002</v>
      </c>
      <c r="G15" s="172">
        <v>30.08899903</v>
      </c>
      <c r="H15" s="5">
        <v>0</v>
      </c>
      <c r="I15" s="173">
        <v>0</v>
      </c>
      <c r="J15" s="176">
        <v>6.9334470120000002</v>
      </c>
      <c r="K15" s="5">
        <v>0</v>
      </c>
      <c r="L15" s="173">
        <v>0</v>
      </c>
      <c r="M15" s="173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5">
        <v>37.022446039999998</v>
      </c>
      <c r="T15" s="5"/>
      <c r="U15" s="6"/>
      <c r="V15" s="6"/>
      <c r="W15" s="6"/>
      <c r="X15" s="6"/>
      <c r="Y15" s="6"/>
      <c r="Z15" s="6"/>
    </row>
    <row r="16" spans="1:26">
      <c r="A16" s="170">
        <v>12</v>
      </c>
      <c r="B16" s="170">
        <v>823732</v>
      </c>
      <c r="C16" s="170">
        <v>2</v>
      </c>
      <c r="D16" s="170">
        <v>7.5757580000000001E-3</v>
      </c>
      <c r="E16" s="171">
        <v>4.2417499999999997E-6</v>
      </c>
      <c r="F16" s="172">
        <v>3.4940615560000001</v>
      </c>
      <c r="G16" s="172">
        <v>29.444801739999999</v>
      </c>
      <c r="H16" s="5">
        <v>0</v>
      </c>
      <c r="I16" s="173">
        <v>0</v>
      </c>
      <c r="J16" s="176">
        <v>10.427508570000001</v>
      </c>
      <c r="K16" s="5">
        <v>0</v>
      </c>
      <c r="L16" s="173">
        <v>0</v>
      </c>
      <c r="M16" s="173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5">
        <v>39.872310310000003</v>
      </c>
      <c r="T16" s="5"/>
      <c r="U16" s="6"/>
      <c r="V16" s="6"/>
      <c r="W16" s="6"/>
      <c r="X16" s="6"/>
      <c r="Y16" s="6"/>
      <c r="Z16" s="6"/>
    </row>
    <row r="17" spans="1:26">
      <c r="A17" s="170">
        <v>13</v>
      </c>
      <c r="B17" s="170">
        <v>796700</v>
      </c>
      <c r="C17" s="170">
        <v>11</v>
      </c>
      <c r="D17" s="170">
        <v>4.1666666999999998E-2</v>
      </c>
      <c r="E17" s="171">
        <v>2.3329600000000001E-5</v>
      </c>
      <c r="F17" s="172">
        <v>18.586692800000002</v>
      </c>
      <c r="G17" s="172">
        <v>29.444801739999999</v>
      </c>
      <c r="H17" s="5">
        <v>0</v>
      </c>
      <c r="I17" s="173">
        <v>0</v>
      </c>
      <c r="J17" s="176">
        <v>29.014201360000001</v>
      </c>
      <c r="K17" s="5">
        <v>0</v>
      </c>
      <c r="L17" s="173">
        <v>0</v>
      </c>
      <c r="M17" s="173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5">
        <v>58.459003099999997</v>
      </c>
      <c r="T17" s="5"/>
      <c r="U17" s="6"/>
      <c r="V17" s="6"/>
      <c r="W17" s="6"/>
      <c r="X17" s="6"/>
      <c r="Y17" s="6"/>
      <c r="Z17" s="6"/>
    </row>
    <row r="18" spans="1:26">
      <c r="A18" s="170">
        <v>14</v>
      </c>
      <c r="B18" s="170">
        <v>781315</v>
      </c>
      <c r="C18" s="170">
        <v>5</v>
      </c>
      <c r="D18" s="170">
        <v>1.8939393999999998E-2</v>
      </c>
      <c r="E18" s="171">
        <v>1.06044E-5</v>
      </c>
      <c r="F18" s="172">
        <v>8.2853485869999997</v>
      </c>
      <c r="G18" s="172">
        <v>28.074651750000001</v>
      </c>
      <c r="H18" s="5">
        <v>0</v>
      </c>
      <c r="I18" s="173">
        <v>0</v>
      </c>
      <c r="J18" s="176">
        <v>37.299549949999999</v>
      </c>
      <c r="K18" s="5">
        <v>0</v>
      </c>
      <c r="L18" s="173">
        <v>0</v>
      </c>
      <c r="M18" s="173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5">
        <v>65.3742017</v>
      </c>
      <c r="T18" s="5"/>
      <c r="U18" s="6"/>
      <c r="V18" s="6"/>
      <c r="W18" s="6"/>
      <c r="X18" s="6"/>
      <c r="Y18" s="6"/>
      <c r="Z18" s="6"/>
    </row>
    <row r="19" spans="1:26">
      <c r="A19" s="170">
        <v>15</v>
      </c>
      <c r="B19" s="170">
        <v>752712</v>
      </c>
      <c r="C19" s="170">
        <v>10</v>
      </c>
      <c r="D19" s="170">
        <v>3.7878787999999997E-2</v>
      </c>
      <c r="E19" s="171">
        <v>2.1208699999999999E-5</v>
      </c>
      <c r="F19" s="172">
        <v>15.96406393</v>
      </c>
      <c r="G19" s="172">
        <v>27.390250349999999</v>
      </c>
      <c r="H19" s="5">
        <v>0</v>
      </c>
      <c r="I19" s="173">
        <v>0</v>
      </c>
      <c r="J19" s="176">
        <v>60.978265299999997</v>
      </c>
      <c r="K19" s="5">
        <v>0</v>
      </c>
      <c r="L19" s="173">
        <v>0</v>
      </c>
      <c r="M19" s="173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5">
        <v>88.368515639999998</v>
      </c>
      <c r="T19" s="5"/>
      <c r="U19" s="6"/>
      <c r="V19" s="6"/>
      <c r="W19" s="6"/>
      <c r="X19" s="6"/>
      <c r="Y19" s="6"/>
      <c r="Z19" s="6"/>
    </row>
    <row r="20" spans="1:26">
      <c r="A20" s="170">
        <v>16</v>
      </c>
      <c r="B20" s="170">
        <v>740693</v>
      </c>
      <c r="C20" s="170">
        <v>7</v>
      </c>
      <c r="D20" s="170">
        <v>2.6515152E-2</v>
      </c>
      <c r="E20" s="171">
        <v>1.48461E-5</v>
      </c>
      <c r="F20" s="172">
        <v>10.996409359999999</v>
      </c>
      <c r="G20" s="172">
        <v>26.355595709999999</v>
      </c>
      <c r="H20" s="5">
        <v>0</v>
      </c>
      <c r="I20" s="173">
        <v>0</v>
      </c>
      <c r="J20" s="176">
        <v>64.260023239999995</v>
      </c>
      <c r="K20" s="5">
        <v>0</v>
      </c>
      <c r="L20" s="173">
        <v>0</v>
      </c>
      <c r="M20" s="173">
        <v>0</v>
      </c>
      <c r="N20" s="174">
        <v>0</v>
      </c>
      <c r="O20" s="174">
        <v>0</v>
      </c>
      <c r="P20" s="174">
        <v>0</v>
      </c>
      <c r="Q20" s="174">
        <v>0</v>
      </c>
      <c r="R20" s="174">
        <v>0</v>
      </c>
      <c r="S20" s="175">
        <v>90.615618960000006</v>
      </c>
      <c r="T20" s="5"/>
      <c r="U20" s="6"/>
      <c r="V20" s="6"/>
      <c r="W20" s="6"/>
      <c r="X20" s="6"/>
      <c r="Y20" s="6"/>
      <c r="Z20" s="6"/>
    </row>
    <row r="21" spans="1:26">
      <c r="A21" s="170">
        <v>17</v>
      </c>
      <c r="B21" s="170">
        <v>722928</v>
      </c>
      <c r="C21" s="170">
        <v>6</v>
      </c>
      <c r="D21" s="170">
        <v>2.2727272999999999E-2</v>
      </c>
      <c r="E21" s="171">
        <v>1.27252E-5</v>
      </c>
      <c r="F21" s="172">
        <v>9.1994299089999991</v>
      </c>
      <c r="G21" s="172">
        <v>26.355595709999999</v>
      </c>
      <c r="H21" s="5">
        <v>0</v>
      </c>
      <c r="I21" s="173">
        <v>0</v>
      </c>
      <c r="J21" s="176">
        <v>73.459453150000002</v>
      </c>
      <c r="K21" s="5">
        <v>0</v>
      </c>
      <c r="L21" s="173">
        <v>0</v>
      </c>
      <c r="M21" s="173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5">
        <v>99.815048860000005</v>
      </c>
      <c r="T21" s="5"/>
      <c r="U21" s="6"/>
      <c r="V21" s="6"/>
      <c r="W21" s="6"/>
      <c r="X21" s="6"/>
      <c r="Y21" s="6"/>
      <c r="Z21" s="6"/>
    </row>
    <row r="22" spans="1:26">
      <c r="A22" s="170">
        <v>18</v>
      </c>
      <c r="B22" s="170">
        <v>717252</v>
      </c>
      <c r="C22" s="170">
        <v>6</v>
      </c>
      <c r="D22" s="170">
        <v>2.2727272999999999E-2</v>
      </c>
      <c r="E22" s="171">
        <v>1.27252E-5</v>
      </c>
      <c r="F22" s="172">
        <v>9.1272014660000007</v>
      </c>
      <c r="G22" s="172">
        <v>25.267587970000001</v>
      </c>
      <c r="H22" s="5">
        <v>0</v>
      </c>
      <c r="I22" s="173">
        <v>0</v>
      </c>
      <c r="J22" s="176">
        <v>82.586654620000004</v>
      </c>
      <c r="K22" s="5">
        <v>0</v>
      </c>
      <c r="L22" s="173">
        <v>0</v>
      </c>
      <c r="M22" s="173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5">
        <v>107.85424260000001</v>
      </c>
      <c r="T22" s="5"/>
      <c r="U22" s="6"/>
      <c r="V22" s="6"/>
      <c r="W22" s="6"/>
      <c r="X22" s="6"/>
      <c r="Y22" s="6"/>
      <c r="Z22" s="6"/>
    </row>
    <row r="23" spans="1:26">
      <c r="A23" s="170">
        <v>19</v>
      </c>
      <c r="B23" s="170">
        <v>750095</v>
      </c>
      <c r="C23" s="170">
        <v>6</v>
      </c>
      <c r="D23" s="170">
        <v>2.2727272999999999E-2</v>
      </c>
      <c r="E23" s="171">
        <v>1.27252E-5</v>
      </c>
      <c r="F23" s="172">
        <v>9.545136415</v>
      </c>
      <c r="G23" s="172">
        <v>25.267587970000001</v>
      </c>
      <c r="H23" s="5">
        <v>0</v>
      </c>
      <c r="I23" s="173">
        <v>0</v>
      </c>
      <c r="J23" s="176">
        <v>92.131791030000002</v>
      </c>
      <c r="K23" s="5">
        <v>0</v>
      </c>
      <c r="L23" s="173">
        <v>0</v>
      </c>
      <c r="M23" s="173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5">
        <v>117.399379</v>
      </c>
      <c r="T23" s="5"/>
      <c r="U23" s="6"/>
      <c r="V23" s="6"/>
      <c r="W23" s="6"/>
      <c r="X23" s="6"/>
      <c r="Y23" s="6"/>
      <c r="Z23" s="6"/>
    </row>
    <row r="24" spans="1:26">
      <c r="A24" s="170">
        <v>20</v>
      </c>
      <c r="B24" s="170">
        <v>778930</v>
      </c>
      <c r="C24" s="170">
        <v>11</v>
      </c>
      <c r="D24" s="170">
        <v>4.1666666999999998E-2</v>
      </c>
      <c r="E24" s="171">
        <v>2.3329600000000001E-5</v>
      </c>
      <c r="F24" s="172">
        <v>18.172125789999999</v>
      </c>
      <c r="G24" s="172">
        <v>24.566783740000002</v>
      </c>
      <c r="H24" s="176">
        <v>20</v>
      </c>
      <c r="I24" s="177">
        <v>0.8</v>
      </c>
      <c r="J24" s="176">
        <v>110.3039168</v>
      </c>
      <c r="K24" s="5">
        <v>0</v>
      </c>
      <c r="L24" s="173">
        <v>0</v>
      </c>
      <c r="M24" s="173">
        <v>0</v>
      </c>
      <c r="N24" s="174">
        <v>0</v>
      </c>
      <c r="O24" s="174">
        <v>0</v>
      </c>
      <c r="P24" s="174">
        <v>0</v>
      </c>
      <c r="Q24" s="174">
        <v>0</v>
      </c>
      <c r="R24" s="174">
        <v>0</v>
      </c>
      <c r="S24" s="175">
        <v>134.87070059999999</v>
      </c>
      <c r="T24" s="5"/>
      <c r="U24" s="6"/>
      <c r="V24" s="6"/>
      <c r="W24" s="6"/>
      <c r="X24" s="6"/>
      <c r="Y24" s="6"/>
      <c r="Z24" s="6"/>
    </row>
    <row r="25" spans="1:26">
      <c r="A25" s="170">
        <v>21</v>
      </c>
      <c r="B25" s="170">
        <v>810303</v>
      </c>
      <c r="C25" s="170">
        <v>9</v>
      </c>
      <c r="D25" s="170">
        <v>3.4090909000000003E-2</v>
      </c>
      <c r="E25" s="171">
        <v>1.9087900000000001E-5</v>
      </c>
      <c r="F25" s="172">
        <v>15.466946200000001</v>
      </c>
      <c r="G25" s="172">
        <v>23.64552935</v>
      </c>
      <c r="H25" s="176">
        <v>23.2</v>
      </c>
      <c r="I25" s="177">
        <v>0.77</v>
      </c>
      <c r="J25" s="176">
        <v>108.9172274</v>
      </c>
      <c r="K25" s="5">
        <v>0</v>
      </c>
      <c r="L25" s="173">
        <v>0</v>
      </c>
      <c r="M25" s="173">
        <v>0</v>
      </c>
      <c r="N25" s="174">
        <v>0</v>
      </c>
      <c r="O25" s="174">
        <v>0</v>
      </c>
      <c r="P25" s="174">
        <v>0</v>
      </c>
      <c r="Q25" s="174">
        <v>0</v>
      </c>
      <c r="R25" s="174">
        <v>0</v>
      </c>
      <c r="S25" s="175">
        <v>132.56275679999999</v>
      </c>
      <c r="T25" s="5"/>
      <c r="U25" s="6"/>
      <c r="V25" s="6"/>
      <c r="W25" s="6"/>
      <c r="X25" s="6"/>
      <c r="Y25" s="6"/>
      <c r="Z25" s="6"/>
    </row>
    <row r="26" spans="1:26">
      <c r="A26" s="170">
        <v>22</v>
      </c>
      <c r="B26" s="170">
        <v>827261</v>
      </c>
      <c r="C26" s="170">
        <v>4</v>
      </c>
      <c r="D26" s="170">
        <v>1.5151515000000001E-2</v>
      </c>
      <c r="E26" s="171">
        <v>8.4834900000000003E-6</v>
      </c>
      <c r="F26" s="172">
        <v>7.0180613530000002</v>
      </c>
      <c r="G26" s="172">
        <v>22.724274959999999</v>
      </c>
      <c r="H26" s="176">
        <v>26.4</v>
      </c>
      <c r="I26" s="177">
        <v>0.74</v>
      </c>
      <c r="J26" s="176">
        <v>108.2184151</v>
      </c>
      <c r="K26" s="5">
        <v>0</v>
      </c>
      <c r="L26" s="173">
        <v>0</v>
      </c>
      <c r="M26" s="173">
        <v>0</v>
      </c>
      <c r="N26" s="174">
        <v>0</v>
      </c>
      <c r="O26" s="174">
        <v>0</v>
      </c>
      <c r="P26" s="174">
        <v>0</v>
      </c>
      <c r="Q26" s="174">
        <v>0</v>
      </c>
      <c r="R26" s="174">
        <v>0</v>
      </c>
      <c r="S26" s="175">
        <v>130.94269009999999</v>
      </c>
      <c r="T26" s="5"/>
      <c r="U26" s="6"/>
      <c r="V26" s="6"/>
      <c r="W26" s="6"/>
      <c r="X26" s="6"/>
      <c r="Y26" s="6"/>
      <c r="Z26" s="6"/>
    </row>
    <row r="27" spans="1:26">
      <c r="A27" s="170">
        <v>23</v>
      </c>
      <c r="B27" s="170">
        <v>856602</v>
      </c>
      <c r="C27" s="170">
        <v>4</v>
      </c>
      <c r="D27" s="170">
        <v>1.5151515000000001E-2</v>
      </c>
      <c r="E27" s="171">
        <v>8.4834900000000003E-6</v>
      </c>
      <c r="F27" s="172">
        <v>7.2669754659999999</v>
      </c>
      <c r="G27" s="172">
        <v>21.495935769999999</v>
      </c>
      <c r="H27" s="176">
        <v>29.6</v>
      </c>
      <c r="I27" s="177">
        <v>0.7</v>
      </c>
      <c r="J27" s="176">
        <v>104.5010766</v>
      </c>
      <c r="K27" s="5">
        <v>0</v>
      </c>
      <c r="L27" s="173">
        <v>0</v>
      </c>
      <c r="M27" s="173">
        <v>0</v>
      </c>
      <c r="N27" s="174">
        <v>0</v>
      </c>
      <c r="O27" s="174">
        <v>0</v>
      </c>
      <c r="P27" s="174">
        <v>0</v>
      </c>
      <c r="Q27" s="174">
        <v>0</v>
      </c>
      <c r="R27" s="174">
        <v>0</v>
      </c>
      <c r="S27" s="175">
        <v>125.99701229999999</v>
      </c>
      <c r="T27" s="5"/>
      <c r="U27" s="6"/>
      <c r="V27" s="6"/>
      <c r="W27" s="6"/>
      <c r="X27" s="6"/>
      <c r="Y27" s="6"/>
      <c r="Z27" s="6"/>
    </row>
    <row r="28" spans="1:26">
      <c r="A28" s="170">
        <v>24</v>
      </c>
      <c r="B28" s="170">
        <v>860062</v>
      </c>
      <c r="C28" s="170">
        <v>5</v>
      </c>
      <c r="D28" s="170">
        <v>1.8939393999999998E-2</v>
      </c>
      <c r="E28" s="171">
        <v>1.06044E-5</v>
      </c>
      <c r="F28" s="172">
        <v>9.1204104309999998</v>
      </c>
      <c r="G28" s="172">
        <v>20.574681380000001</v>
      </c>
      <c r="H28" s="176">
        <v>32.799999999999997</v>
      </c>
      <c r="I28" s="177">
        <v>0.67</v>
      </c>
      <c r="J28" s="176">
        <v>102.8440068</v>
      </c>
      <c r="K28" s="5">
        <v>0</v>
      </c>
      <c r="L28" s="173">
        <v>0</v>
      </c>
      <c r="M28" s="173">
        <v>0</v>
      </c>
      <c r="N28" s="174">
        <v>0</v>
      </c>
      <c r="O28" s="174">
        <v>0</v>
      </c>
      <c r="P28" s="174">
        <v>0</v>
      </c>
      <c r="Q28" s="174">
        <v>0</v>
      </c>
      <c r="R28" s="174">
        <v>0</v>
      </c>
      <c r="S28" s="175">
        <v>123.41868820000001</v>
      </c>
      <c r="T28" s="5"/>
      <c r="U28" s="6"/>
      <c r="V28" s="6"/>
      <c r="W28" s="6"/>
      <c r="X28" s="6"/>
      <c r="Y28" s="6"/>
      <c r="Z28" s="6"/>
    </row>
    <row r="29" spans="1:26">
      <c r="A29" s="170">
        <v>25</v>
      </c>
      <c r="B29" s="170">
        <v>858738</v>
      </c>
      <c r="C29" s="170">
        <v>19</v>
      </c>
      <c r="D29" s="170">
        <v>7.1969696999999999E-2</v>
      </c>
      <c r="E29" s="171">
        <v>4.0296600000000003E-5</v>
      </c>
      <c r="F29" s="172">
        <v>34.604206959999999</v>
      </c>
      <c r="G29" s="172">
        <v>19.65342699</v>
      </c>
      <c r="H29" s="176">
        <v>36</v>
      </c>
      <c r="I29" s="177">
        <v>0.64</v>
      </c>
      <c r="J29" s="176">
        <v>99.651194050000001</v>
      </c>
      <c r="K29" s="5">
        <v>0</v>
      </c>
      <c r="L29" s="173">
        <v>0</v>
      </c>
      <c r="M29" s="173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5">
        <v>119.304621</v>
      </c>
      <c r="T29" s="5"/>
      <c r="U29" s="6"/>
      <c r="V29" s="6"/>
      <c r="W29" s="6"/>
      <c r="X29" s="6"/>
      <c r="Y29" s="6"/>
      <c r="Z29" s="6"/>
    </row>
    <row r="30" spans="1:26">
      <c r="A30" s="170">
        <v>26</v>
      </c>
      <c r="B30" s="170">
        <v>884489</v>
      </c>
      <c r="C30" s="170">
        <v>7</v>
      </c>
      <c r="D30" s="170">
        <v>2.6515152E-2</v>
      </c>
      <c r="E30" s="171">
        <v>1.48461E-5</v>
      </c>
      <c r="F30" s="172">
        <v>13.131220519999999</v>
      </c>
      <c r="G30" s="172">
        <v>18.732172599999998</v>
      </c>
      <c r="H30" s="176">
        <v>39.200000000000003</v>
      </c>
      <c r="I30" s="177">
        <v>0.61</v>
      </c>
      <c r="J30" s="176">
        <v>97.451912179999994</v>
      </c>
      <c r="K30" s="5">
        <v>0</v>
      </c>
      <c r="L30" s="173">
        <v>0</v>
      </c>
      <c r="M30" s="173">
        <v>0</v>
      </c>
      <c r="N30" s="174">
        <v>0</v>
      </c>
      <c r="O30" s="174">
        <v>0</v>
      </c>
      <c r="P30" s="174">
        <v>0</v>
      </c>
      <c r="Q30" s="174">
        <v>0</v>
      </c>
      <c r="R30" s="174">
        <v>0</v>
      </c>
      <c r="S30" s="175">
        <v>116.18408479999999</v>
      </c>
      <c r="T30" s="5"/>
      <c r="U30" s="6"/>
      <c r="V30" s="6"/>
      <c r="W30" s="6"/>
      <c r="X30" s="6"/>
      <c r="Y30" s="6"/>
      <c r="Z30" s="6"/>
    </row>
    <row r="31" spans="1:26">
      <c r="A31" s="170">
        <v>27</v>
      </c>
      <c r="B31" s="170">
        <v>887131</v>
      </c>
      <c r="C31" s="170">
        <v>3</v>
      </c>
      <c r="D31" s="170">
        <v>1.1363636E-2</v>
      </c>
      <c r="E31" s="171">
        <v>6.3626200000000004E-6</v>
      </c>
      <c r="F31" s="172">
        <v>5.6444759749999998</v>
      </c>
      <c r="G31" s="172">
        <v>17.810918210000001</v>
      </c>
      <c r="H31" s="176">
        <v>42.4</v>
      </c>
      <c r="I31" s="177">
        <v>0.57999999999999996</v>
      </c>
      <c r="J31" s="176">
        <v>95.612026200000003</v>
      </c>
      <c r="K31" s="5">
        <v>0</v>
      </c>
      <c r="L31" s="173">
        <v>0</v>
      </c>
      <c r="M31" s="173">
        <v>0</v>
      </c>
      <c r="N31" s="174">
        <v>0</v>
      </c>
      <c r="O31" s="174">
        <v>0</v>
      </c>
      <c r="P31" s="174">
        <v>0</v>
      </c>
      <c r="Q31" s="174">
        <v>0</v>
      </c>
      <c r="R31" s="174">
        <v>0</v>
      </c>
      <c r="S31" s="175">
        <v>113.42294440000001</v>
      </c>
      <c r="T31" s="5"/>
      <c r="U31" s="6"/>
      <c r="V31" s="6"/>
      <c r="W31" s="6"/>
      <c r="X31" s="6"/>
      <c r="Y31" s="6"/>
      <c r="Z31" s="6"/>
    </row>
    <row r="32" spans="1:26">
      <c r="A32" s="170">
        <v>28</v>
      </c>
      <c r="B32" s="170">
        <v>914604</v>
      </c>
      <c r="C32" s="170">
        <v>6</v>
      </c>
      <c r="D32" s="170">
        <v>2.2727272999999999E-2</v>
      </c>
      <c r="E32" s="171">
        <v>1.27252E-5</v>
      </c>
      <c r="F32" s="172">
        <v>11.63855238</v>
      </c>
      <c r="G32" s="172">
        <v>16.582579020000001</v>
      </c>
      <c r="H32" s="176">
        <v>45.6</v>
      </c>
      <c r="I32" s="177">
        <v>0.54</v>
      </c>
      <c r="J32" s="176">
        <v>93.786585900000006</v>
      </c>
      <c r="K32" s="5">
        <v>0</v>
      </c>
      <c r="L32" s="173">
        <v>0</v>
      </c>
      <c r="M32" s="173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5">
        <v>110.3691649</v>
      </c>
      <c r="T32" s="5"/>
      <c r="U32" s="6"/>
      <c r="V32" s="6"/>
      <c r="W32" s="6"/>
      <c r="X32" s="6"/>
      <c r="Y32" s="6"/>
      <c r="Z32" s="6"/>
    </row>
    <row r="33" spans="1:26">
      <c r="A33" s="170">
        <v>29</v>
      </c>
      <c r="B33" s="170">
        <v>931668</v>
      </c>
      <c r="C33" s="170">
        <v>3</v>
      </c>
      <c r="D33" s="170">
        <v>1.1363636E-2</v>
      </c>
      <c r="E33" s="171">
        <v>6.3626200000000004E-6</v>
      </c>
      <c r="F33" s="172">
        <v>5.9278479080000004</v>
      </c>
      <c r="G33" s="172">
        <v>15.661324629999999</v>
      </c>
      <c r="H33" s="176">
        <v>48.8</v>
      </c>
      <c r="I33" s="177">
        <v>0.51</v>
      </c>
      <c r="J33" s="176">
        <v>91.877558620000002</v>
      </c>
      <c r="K33" s="5">
        <v>0</v>
      </c>
      <c r="L33" s="173">
        <v>0</v>
      </c>
      <c r="M33" s="173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5">
        <v>107.53888329999999</v>
      </c>
      <c r="T33" s="5"/>
      <c r="U33" s="6"/>
      <c r="V33" s="6"/>
      <c r="W33" s="6"/>
      <c r="X33" s="6"/>
      <c r="Y33" s="6"/>
      <c r="Z33" s="6"/>
    </row>
    <row r="34" spans="1:26">
      <c r="A34" s="170">
        <v>30</v>
      </c>
      <c r="B34" s="170">
        <v>914186</v>
      </c>
      <c r="C34" s="170">
        <v>7</v>
      </c>
      <c r="D34" s="170">
        <v>2.6515152E-2</v>
      </c>
      <c r="E34" s="171">
        <v>1.48461E-5</v>
      </c>
      <c r="F34" s="172">
        <v>13.572105430000001</v>
      </c>
      <c r="G34" s="172">
        <v>14.74007024</v>
      </c>
      <c r="H34" s="176">
        <v>52</v>
      </c>
      <c r="I34" s="177">
        <v>0.48</v>
      </c>
      <c r="J34" s="176">
        <v>88.243133459999996</v>
      </c>
      <c r="K34" s="176">
        <v>20</v>
      </c>
      <c r="L34" s="177">
        <v>0.8</v>
      </c>
      <c r="M34" s="173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5">
        <v>102.9832037</v>
      </c>
      <c r="T34" s="5"/>
      <c r="U34" s="6"/>
      <c r="V34" s="6"/>
      <c r="W34" s="6"/>
      <c r="X34" s="6"/>
      <c r="Y34" s="6"/>
      <c r="Z34" s="6"/>
    </row>
    <row r="35" spans="1:26">
      <c r="A35" s="170">
        <v>31</v>
      </c>
      <c r="B35" s="170">
        <v>905920</v>
      </c>
      <c r="C35" s="170">
        <v>5</v>
      </c>
      <c r="D35" s="170">
        <v>1.8939393999999998E-2</v>
      </c>
      <c r="E35" s="171">
        <v>1.06044E-5</v>
      </c>
      <c r="F35" s="172">
        <v>9.6067053510000004</v>
      </c>
      <c r="G35" s="172">
        <v>13.81881585</v>
      </c>
      <c r="H35" s="176">
        <v>55.2</v>
      </c>
      <c r="I35" s="177">
        <v>0.45</v>
      </c>
      <c r="J35" s="176">
        <v>83.830976789999994</v>
      </c>
      <c r="K35" s="176">
        <v>23.6</v>
      </c>
      <c r="L35" s="177">
        <v>0.76</v>
      </c>
      <c r="M35" s="175">
        <v>9.6067053510000004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5">
        <v>107.25649799999999</v>
      </c>
      <c r="T35" s="5"/>
      <c r="U35" s="6"/>
      <c r="V35" s="6"/>
      <c r="W35" s="6"/>
      <c r="X35" s="6"/>
      <c r="Y35" s="6"/>
      <c r="Z35" s="6"/>
    </row>
    <row r="36" spans="1:26">
      <c r="A36" s="170">
        <v>32</v>
      </c>
      <c r="B36" s="170">
        <v>913691</v>
      </c>
      <c r="C36" s="170">
        <v>3</v>
      </c>
      <c r="D36" s="170">
        <v>1.1363636E-2</v>
      </c>
      <c r="E36" s="171">
        <v>6.3626200000000004E-6</v>
      </c>
      <c r="F36" s="172">
        <v>5.8134671180000002</v>
      </c>
      <c r="G36" s="172">
        <v>12.89756146</v>
      </c>
      <c r="H36" s="176">
        <v>58.4</v>
      </c>
      <c r="I36" s="177">
        <v>0.42</v>
      </c>
      <c r="J36" s="176">
        <v>80.521859280000001</v>
      </c>
      <c r="K36" s="176">
        <v>27.2</v>
      </c>
      <c r="L36" s="177">
        <v>0.73</v>
      </c>
      <c r="M36" s="175">
        <v>15.420172470000001</v>
      </c>
      <c r="N36" s="173">
        <v>0</v>
      </c>
      <c r="O36" s="173">
        <v>0</v>
      </c>
      <c r="P36" s="173">
        <v>0</v>
      </c>
      <c r="Q36" s="173">
        <v>0</v>
      </c>
      <c r="R36" s="173">
        <v>0</v>
      </c>
      <c r="S36" s="175">
        <v>108.8395932</v>
      </c>
      <c r="T36" s="5"/>
      <c r="U36" s="6"/>
      <c r="V36" s="6"/>
      <c r="W36" s="6"/>
      <c r="X36" s="6"/>
      <c r="Y36" s="6"/>
      <c r="Z36" s="6"/>
    </row>
    <row r="37" spans="1:26">
      <c r="A37" s="170">
        <v>33</v>
      </c>
      <c r="B37" s="170">
        <v>891015</v>
      </c>
      <c r="C37" s="170">
        <v>3</v>
      </c>
      <c r="D37" s="170">
        <v>1.1363636E-2</v>
      </c>
      <c r="E37" s="171">
        <v>6.3626200000000004E-6</v>
      </c>
      <c r="F37" s="172">
        <v>5.6691883839999999</v>
      </c>
      <c r="G37" s="172">
        <v>11.66922228</v>
      </c>
      <c r="H37" s="176">
        <v>61.6</v>
      </c>
      <c r="I37" s="177">
        <v>0.38</v>
      </c>
      <c r="J37" s="176">
        <v>76.109702609999999</v>
      </c>
      <c r="K37" s="176">
        <v>30.8</v>
      </c>
      <c r="L37" s="177">
        <v>0.69</v>
      </c>
      <c r="M37" s="175">
        <v>21.089360849999998</v>
      </c>
      <c r="N37" s="173">
        <v>0</v>
      </c>
      <c r="O37" s="173">
        <v>0</v>
      </c>
      <c r="P37" s="173">
        <v>0</v>
      </c>
      <c r="Q37" s="173">
        <v>0</v>
      </c>
      <c r="R37" s="173">
        <v>0</v>
      </c>
      <c r="S37" s="175">
        <v>108.8682857</v>
      </c>
      <c r="T37" s="5"/>
      <c r="U37" s="6"/>
      <c r="V37" s="6"/>
      <c r="W37" s="6"/>
      <c r="X37" s="6"/>
      <c r="Y37" s="6"/>
      <c r="Z37" s="6"/>
    </row>
    <row r="38" spans="1:26">
      <c r="A38" s="170">
        <v>34</v>
      </c>
      <c r="B38" s="170">
        <v>897163</v>
      </c>
      <c r="C38" s="170">
        <v>4</v>
      </c>
      <c r="D38" s="170">
        <v>1.5151515000000001E-2</v>
      </c>
      <c r="E38" s="171">
        <v>8.4834900000000003E-6</v>
      </c>
      <c r="F38" s="172">
        <v>7.6110743489999999</v>
      </c>
      <c r="G38" s="172">
        <v>10.74796789</v>
      </c>
      <c r="H38" s="176">
        <v>64.8</v>
      </c>
      <c r="I38" s="177">
        <v>0.35</v>
      </c>
      <c r="J38" s="176">
        <v>72.80058511</v>
      </c>
      <c r="K38" s="176">
        <v>34.4</v>
      </c>
      <c r="L38" s="177">
        <v>0.66</v>
      </c>
      <c r="M38" s="175">
        <v>28.700435200000001</v>
      </c>
      <c r="N38" s="173">
        <v>0</v>
      </c>
      <c r="O38" s="173">
        <v>0</v>
      </c>
      <c r="P38" s="173">
        <v>0</v>
      </c>
      <c r="Q38" s="173">
        <v>0</v>
      </c>
      <c r="R38" s="173">
        <v>0</v>
      </c>
      <c r="S38" s="175">
        <v>112.2489882</v>
      </c>
      <c r="T38" s="5"/>
      <c r="U38" s="6"/>
      <c r="V38" s="6"/>
      <c r="W38" s="6"/>
      <c r="X38" s="6"/>
      <c r="Y38" s="6"/>
      <c r="Z38" s="6"/>
    </row>
    <row r="39" spans="1:26">
      <c r="A39" s="170">
        <v>35</v>
      </c>
      <c r="B39" s="170">
        <v>894424</v>
      </c>
      <c r="C39" s="170">
        <v>13</v>
      </c>
      <c r="D39" s="170">
        <v>4.9242424E-2</v>
      </c>
      <c r="E39" s="171">
        <v>2.7571300000000001E-5</v>
      </c>
      <c r="F39" s="172">
        <v>24.660473719999999</v>
      </c>
      <c r="G39" s="172">
        <v>9.826713496</v>
      </c>
      <c r="H39" s="176">
        <v>68</v>
      </c>
      <c r="I39" s="177">
        <v>0.32</v>
      </c>
      <c r="J39" s="176">
        <v>68.388428430000005</v>
      </c>
      <c r="K39" s="176">
        <v>38</v>
      </c>
      <c r="L39" s="177">
        <v>0.62</v>
      </c>
      <c r="M39" s="175">
        <v>53.36090892</v>
      </c>
      <c r="N39" s="173">
        <v>0</v>
      </c>
      <c r="O39" s="173">
        <v>0</v>
      </c>
      <c r="P39" s="173">
        <v>0</v>
      </c>
      <c r="Q39" s="173">
        <v>0</v>
      </c>
      <c r="R39" s="173">
        <v>0</v>
      </c>
      <c r="S39" s="175">
        <v>131.57605090000001</v>
      </c>
      <c r="T39" s="5"/>
      <c r="U39" s="6"/>
      <c r="V39" s="6"/>
      <c r="W39" s="6"/>
      <c r="X39" s="6"/>
      <c r="Y39" s="6"/>
      <c r="Z39" s="6"/>
    </row>
    <row r="40" spans="1:26">
      <c r="A40" s="170">
        <v>36</v>
      </c>
      <c r="B40" s="170">
        <v>872466</v>
      </c>
      <c r="C40" s="170">
        <v>6</v>
      </c>
      <c r="D40" s="170">
        <v>2.2727272999999999E-2</v>
      </c>
      <c r="E40" s="171">
        <v>1.27252E-5</v>
      </c>
      <c r="F40" s="172">
        <v>11.10233635</v>
      </c>
      <c r="G40" s="172">
        <v>8.9054591050000003</v>
      </c>
      <c r="H40" s="176">
        <v>71.2</v>
      </c>
      <c r="I40" s="177">
        <v>0.28999999999999998</v>
      </c>
      <c r="J40" s="176">
        <v>63.976271760000003</v>
      </c>
      <c r="K40" s="176">
        <v>41.6</v>
      </c>
      <c r="L40" s="177">
        <v>0.57999999999999996</v>
      </c>
      <c r="M40" s="175">
        <v>64.463245270000002</v>
      </c>
      <c r="N40" s="173">
        <v>0</v>
      </c>
      <c r="O40" s="173">
        <v>0</v>
      </c>
      <c r="P40" s="173">
        <v>0</v>
      </c>
      <c r="Q40" s="173">
        <v>0</v>
      </c>
      <c r="R40" s="173">
        <v>0</v>
      </c>
      <c r="S40" s="175">
        <v>137.3449761</v>
      </c>
      <c r="T40" s="5"/>
      <c r="U40" s="6"/>
      <c r="V40" s="6"/>
      <c r="W40" s="6"/>
      <c r="X40" s="6"/>
      <c r="Y40" s="6"/>
      <c r="Z40" s="6"/>
    </row>
    <row r="41" spans="1:26">
      <c r="A41" s="170">
        <v>37</v>
      </c>
      <c r="B41" s="170">
        <v>878205</v>
      </c>
      <c r="C41" s="170">
        <v>1</v>
      </c>
      <c r="D41" s="170">
        <v>3.7878790000000001E-3</v>
      </c>
      <c r="E41" s="171">
        <v>2.1208699999999999E-6</v>
      </c>
      <c r="F41" s="172">
        <v>1.862561081</v>
      </c>
      <c r="G41" s="172">
        <v>7.9842047149999997</v>
      </c>
      <c r="H41" s="176">
        <v>74.400000000000006</v>
      </c>
      <c r="I41" s="177">
        <v>0.26</v>
      </c>
      <c r="J41" s="176">
        <v>60.667154259999997</v>
      </c>
      <c r="K41" s="176">
        <v>45.2</v>
      </c>
      <c r="L41" s="177">
        <v>0.55000000000000004</v>
      </c>
      <c r="M41" s="175">
        <v>66.325806360000001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5">
        <v>134.9771653</v>
      </c>
      <c r="T41" s="5"/>
      <c r="U41" s="6"/>
      <c r="V41" s="6"/>
      <c r="W41" s="6"/>
      <c r="X41" s="6"/>
      <c r="Y41" s="6"/>
      <c r="Z41" s="6"/>
    </row>
    <row r="42" spans="1:26">
      <c r="A42" s="170">
        <v>38</v>
      </c>
      <c r="B42" s="170">
        <v>876420</v>
      </c>
      <c r="C42" s="170">
        <v>3</v>
      </c>
      <c r="D42" s="170">
        <v>1.1363636E-2</v>
      </c>
      <c r="E42" s="171">
        <v>6.3626200000000004E-6</v>
      </c>
      <c r="F42" s="172">
        <v>5.5763259700000001</v>
      </c>
      <c r="G42" s="172">
        <v>6.7558655280000002</v>
      </c>
      <c r="H42" s="176">
        <v>77.599999999999994</v>
      </c>
      <c r="I42" s="177">
        <v>0.22</v>
      </c>
      <c r="J42" s="176">
        <v>56.254997580000001</v>
      </c>
      <c r="K42" s="176">
        <v>48.8</v>
      </c>
      <c r="L42" s="177">
        <v>0.51</v>
      </c>
      <c r="M42" s="175">
        <v>71.902132330000001</v>
      </c>
      <c r="N42" s="173">
        <v>0</v>
      </c>
      <c r="O42" s="173">
        <v>0</v>
      </c>
      <c r="P42" s="173">
        <v>0</v>
      </c>
      <c r="Q42" s="173">
        <v>0</v>
      </c>
      <c r="R42" s="173">
        <v>0</v>
      </c>
      <c r="S42" s="175">
        <v>134.9129954</v>
      </c>
      <c r="T42" s="5"/>
      <c r="U42" s="6"/>
      <c r="V42" s="6"/>
      <c r="W42" s="6"/>
      <c r="X42" s="6"/>
      <c r="Y42" s="6"/>
      <c r="Z42" s="6"/>
    </row>
    <row r="43" spans="1:26">
      <c r="A43" s="170">
        <v>39</v>
      </c>
      <c r="B43" s="170">
        <v>882585</v>
      </c>
      <c r="C43" s="170">
        <v>0</v>
      </c>
      <c r="D43" s="170">
        <v>0</v>
      </c>
      <c r="E43" s="170">
        <v>0</v>
      </c>
      <c r="F43" s="172">
        <v>0</v>
      </c>
      <c r="G43" s="172">
        <v>5.8346111379999996</v>
      </c>
      <c r="H43" s="176">
        <v>80.8</v>
      </c>
      <c r="I43" s="177">
        <v>0.19</v>
      </c>
      <c r="J43" s="176">
        <v>52.945880080000002</v>
      </c>
      <c r="K43" s="176">
        <v>52.4</v>
      </c>
      <c r="L43" s="177">
        <v>0.48</v>
      </c>
      <c r="M43" s="175">
        <v>71.902132330000001</v>
      </c>
      <c r="N43" s="173">
        <v>0</v>
      </c>
      <c r="O43" s="173">
        <v>0</v>
      </c>
      <c r="P43" s="173">
        <v>0</v>
      </c>
      <c r="Q43" s="174">
        <v>0</v>
      </c>
      <c r="R43" s="174">
        <v>0</v>
      </c>
      <c r="S43" s="175">
        <v>130.68262350000001</v>
      </c>
      <c r="T43" s="5"/>
      <c r="U43" s="6"/>
      <c r="V43" s="6"/>
      <c r="W43" s="6"/>
      <c r="X43" s="6"/>
      <c r="Y43" s="6"/>
      <c r="Z43" s="6"/>
    </row>
    <row r="44" spans="1:26">
      <c r="A44" s="170">
        <v>40</v>
      </c>
      <c r="B44" s="170">
        <v>882352</v>
      </c>
      <c r="C44" s="170">
        <v>6</v>
      </c>
      <c r="D44" s="170">
        <v>2.2727272999999999E-2</v>
      </c>
      <c r="E44" s="171">
        <v>1.27252E-5</v>
      </c>
      <c r="F44" s="172">
        <v>11.228138039999999</v>
      </c>
      <c r="G44" s="172">
        <v>4.913356748</v>
      </c>
      <c r="H44" s="176">
        <v>84</v>
      </c>
      <c r="I44" s="177">
        <v>0.16</v>
      </c>
      <c r="J44" s="176">
        <v>48.5337234</v>
      </c>
      <c r="K44" s="176">
        <v>56</v>
      </c>
      <c r="L44" s="177">
        <v>0.44</v>
      </c>
      <c r="M44" s="175">
        <v>83.130270370000005</v>
      </c>
      <c r="N44" s="173">
        <v>0</v>
      </c>
      <c r="O44" s="173">
        <v>0</v>
      </c>
      <c r="P44" s="173">
        <v>0</v>
      </c>
      <c r="Q44" s="174">
        <v>0</v>
      </c>
      <c r="R44" s="174">
        <v>0</v>
      </c>
      <c r="S44" s="175">
        <v>136.57735049999999</v>
      </c>
      <c r="T44" s="5"/>
      <c r="U44" s="6"/>
      <c r="V44" s="6"/>
      <c r="W44" s="6"/>
      <c r="X44" s="6"/>
      <c r="Y44" s="6"/>
      <c r="Z44" s="6"/>
    </row>
    <row r="45" spans="1:26">
      <c r="A45" s="170">
        <v>41</v>
      </c>
      <c r="B45" s="170">
        <v>846976</v>
      </c>
      <c r="C45" s="170">
        <v>5</v>
      </c>
      <c r="D45" s="170">
        <v>1.8939393999999998E-2</v>
      </c>
      <c r="E45" s="171">
        <v>1.06044E-5</v>
      </c>
      <c r="F45" s="172">
        <v>8.9816417249999994</v>
      </c>
      <c r="G45" s="172">
        <v>3.9921023579999999</v>
      </c>
      <c r="H45" s="176">
        <v>87.2</v>
      </c>
      <c r="I45" s="177">
        <v>0.13</v>
      </c>
      <c r="J45" s="176">
        <v>44.121566729999998</v>
      </c>
      <c r="K45" s="176">
        <v>59.6</v>
      </c>
      <c r="L45" s="177">
        <v>0.4</v>
      </c>
      <c r="M45" s="175">
        <v>81.208929299999994</v>
      </c>
      <c r="N45" s="175">
        <v>8.9816417249999994</v>
      </c>
      <c r="O45" s="173">
        <v>0</v>
      </c>
      <c r="P45" s="173">
        <v>0</v>
      </c>
      <c r="Q45" s="174">
        <v>0</v>
      </c>
      <c r="R45" s="174">
        <v>0</v>
      </c>
      <c r="S45" s="175">
        <v>138.30424009999999</v>
      </c>
      <c r="T45" s="5"/>
      <c r="U45" s="6"/>
      <c r="V45" s="6"/>
      <c r="W45" s="6"/>
      <c r="X45" s="6"/>
      <c r="Y45" s="6"/>
      <c r="Z45" s="6"/>
    </row>
    <row r="46" spans="1:26">
      <c r="A46" s="170">
        <v>42</v>
      </c>
      <c r="B46" s="170">
        <v>790568</v>
      </c>
      <c r="C46" s="170">
        <v>6</v>
      </c>
      <c r="D46" s="170">
        <v>2.2727272999999999E-2</v>
      </c>
      <c r="E46" s="171">
        <v>1.27252E-5</v>
      </c>
      <c r="F46" s="172">
        <v>10.06016492</v>
      </c>
      <c r="G46" s="172">
        <v>3.0708479670000002</v>
      </c>
      <c r="H46" s="176">
        <v>90.4</v>
      </c>
      <c r="I46" s="177">
        <v>0.1</v>
      </c>
      <c r="J46" s="176">
        <v>40.812449229999999</v>
      </c>
      <c r="K46" s="176">
        <v>63.2</v>
      </c>
      <c r="L46" s="177">
        <v>0.37</v>
      </c>
      <c r="M46" s="175">
        <v>80.046235870000004</v>
      </c>
      <c r="N46" s="175">
        <v>19.041806640000001</v>
      </c>
      <c r="O46" s="173">
        <v>0</v>
      </c>
      <c r="P46" s="173">
        <v>0</v>
      </c>
      <c r="Q46" s="174">
        <v>0</v>
      </c>
      <c r="R46" s="174">
        <v>0</v>
      </c>
      <c r="S46" s="175">
        <v>142.97133969999999</v>
      </c>
      <c r="T46" s="5"/>
      <c r="U46" s="6"/>
      <c r="V46" s="6"/>
      <c r="W46" s="6"/>
      <c r="X46" s="6"/>
      <c r="Y46" s="6"/>
      <c r="Z46" s="6"/>
    </row>
    <row r="47" spans="1:26">
      <c r="A47" s="170">
        <v>43</v>
      </c>
      <c r="B47" s="170">
        <v>778286</v>
      </c>
      <c r="C47" s="170">
        <v>5</v>
      </c>
      <c r="D47" s="170">
        <v>1.8939393999999998E-2</v>
      </c>
      <c r="E47" s="171">
        <v>1.06044E-5</v>
      </c>
      <c r="F47" s="172">
        <v>8.2532279679999991</v>
      </c>
      <c r="G47" s="172">
        <v>1.84250878</v>
      </c>
      <c r="H47" s="176">
        <v>93.6</v>
      </c>
      <c r="I47" s="177">
        <v>0.06</v>
      </c>
      <c r="J47" s="176">
        <v>36.400292550000003</v>
      </c>
      <c r="K47" s="176">
        <v>66.8</v>
      </c>
      <c r="L47" s="177">
        <v>0.33</v>
      </c>
      <c r="M47" s="175">
        <v>78.912398199999998</v>
      </c>
      <c r="N47" s="175">
        <v>27.295034609999998</v>
      </c>
      <c r="O47" s="173">
        <v>0</v>
      </c>
      <c r="P47" s="173">
        <v>0</v>
      </c>
      <c r="Q47" s="174">
        <v>0</v>
      </c>
      <c r="R47" s="174">
        <v>0</v>
      </c>
      <c r="S47" s="175">
        <v>144.45023409999999</v>
      </c>
      <c r="T47" s="5"/>
      <c r="U47" s="6"/>
      <c r="V47" s="6"/>
      <c r="W47" s="6"/>
      <c r="X47" s="6"/>
      <c r="Y47" s="6"/>
      <c r="Z47" s="6"/>
    </row>
    <row r="48" spans="1:26">
      <c r="A48" s="170">
        <v>44</v>
      </c>
      <c r="B48" s="170">
        <v>793361</v>
      </c>
      <c r="C48" s="170">
        <v>2</v>
      </c>
      <c r="D48" s="170">
        <v>7.5757580000000001E-3</v>
      </c>
      <c r="E48" s="171">
        <v>4.2417499999999997E-6</v>
      </c>
      <c r="F48" s="172">
        <v>3.365235502</v>
      </c>
      <c r="G48" s="172">
        <v>0.92125438999999998</v>
      </c>
      <c r="H48" s="176">
        <v>96.8</v>
      </c>
      <c r="I48" s="177">
        <v>0.03</v>
      </c>
      <c r="J48" s="176">
        <v>33.091175049999997</v>
      </c>
      <c r="K48" s="176">
        <v>70.400000000000006</v>
      </c>
      <c r="L48" s="177">
        <v>0.3</v>
      </c>
      <c r="M48" s="175">
        <v>77.390183329999999</v>
      </c>
      <c r="N48" s="175">
        <v>30.660270109999999</v>
      </c>
      <c r="O48" s="173">
        <v>0</v>
      </c>
      <c r="P48" s="173">
        <v>0</v>
      </c>
      <c r="Q48" s="174">
        <v>0</v>
      </c>
      <c r="R48" s="174">
        <v>0</v>
      </c>
      <c r="S48" s="175">
        <v>142.06288290000001</v>
      </c>
      <c r="T48" s="5"/>
      <c r="U48" s="6"/>
      <c r="V48" s="6"/>
      <c r="W48" s="6"/>
      <c r="X48" s="6"/>
      <c r="Y48" s="6"/>
      <c r="Z48" s="6"/>
    </row>
    <row r="49" spans="1:26">
      <c r="A49" s="170">
        <v>45</v>
      </c>
      <c r="B49" s="170">
        <v>807777</v>
      </c>
      <c r="C49" s="170">
        <v>6</v>
      </c>
      <c r="D49" s="170">
        <v>2.2727272999999999E-2</v>
      </c>
      <c r="E49" s="171">
        <v>1.27252E-5</v>
      </c>
      <c r="F49" s="172">
        <v>10.279153519999999</v>
      </c>
      <c r="G49" s="172">
        <v>0</v>
      </c>
      <c r="H49" s="176">
        <v>100</v>
      </c>
      <c r="I49" s="177">
        <v>0</v>
      </c>
      <c r="J49" s="176">
        <v>28.679018379999999</v>
      </c>
      <c r="K49" s="176">
        <v>74</v>
      </c>
      <c r="L49" s="177">
        <v>0.26</v>
      </c>
      <c r="M49" s="175">
        <v>72.458088579999995</v>
      </c>
      <c r="N49" s="175">
        <v>40.93942363</v>
      </c>
      <c r="O49" s="173">
        <v>0</v>
      </c>
      <c r="P49" s="173">
        <v>0</v>
      </c>
      <c r="Q49" s="174">
        <v>0</v>
      </c>
      <c r="R49" s="174">
        <v>0</v>
      </c>
      <c r="S49" s="175">
        <v>142.07653060000001</v>
      </c>
      <c r="T49" s="5"/>
      <c r="U49" s="6"/>
      <c r="V49" s="6"/>
      <c r="W49" s="6"/>
      <c r="X49" s="6"/>
      <c r="Y49" s="6"/>
      <c r="Z49" s="6"/>
    </row>
    <row r="50" spans="1:26">
      <c r="A50" s="170">
        <v>46</v>
      </c>
      <c r="B50" s="170">
        <v>821621</v>
      </c>
      <c r="C50" s="170">
        <v>2</v>
      </c>
      <c r="D50" s="170">
        <v>7.5757580000000001E-3</v>
      </c>
      <c r="E50" s="171">
        <v>4.2417499999999997E-6</v>
      </c>
      <c r="F50" s="172">
        <v>3.4851072310000002</v>
      </c>
      <c r="G50" s="178">
        <v>0</v>
      </c>
      <c r="H50" s="5"/>
      <c r="I50" s="179"/>
      <c r="J50" s="176">
        <v>24.2668617</v>
      </c>
      <c r="K50" s="176">
        <v>77.599999999999994</v>
      </c>
      <c r="L50" s="177">
        <v>0.22</v>
      </c>
      <c r="M50" s="175">
        <v>70.237621309999994</v>
      </c>
      <c r="N50" s="175">
        <v>44.424530859999997</v>
      </c>
      <c r="O50" s="173">
        <v>0</v>
      </c>
      <c r="P50" s="173">
        <v>0</v>
      </c>
      <c r="Q50" s="174">
        <v>0</v>
      </c>
      <c r="R50" s="174">
        <v>0</v>
      </c>
      <c r="S50" s="175">
        <v>138.9290139</v>
      </c>
      <c r="T50" s="5"/>
      <c r="U50" s="6"/>
      <c r="V50" s="6"/>
      <c r="W50" s="6"/>
      <c r="X50" s="6"/>
      <c r="Y50" s="6"/>
      <c r="Z50" s="6"/>
    </row>
    <row r="51" spans="1:26">
      <c r="A51" s="170">
        <v>47</v>
      </c>
      <c r="B51" s="170">
        <v>857254</v>
      </c>
      <c r="C51" s="170">
        <v>5</v>
      </c>
      <c r="D51" s="170">
        <v>1.8939393999999998E-2</v>
      </c>
      <c r="E51" s="171">
        <v>1.06044E-5</v>
      </c>
      <c r="F51" s="172">
        <v>9.0906333769999996</v>
      </c>
      <c r="G51" s="178">
        <v>0</v>
      </c>
      <c r="H51" s="5"/>
      <c r="I51" s="179"/>
      <c r="J51" s="176">
        <v>20.9577442</v>
      </c>
      <c r="K51" s="176">
        <v>81.2</v>
      </c>
      <c r="L51" s="177">
        <v>0.19</v>
      </c>
      <c r="M51" s="175">
        <v>69.865109099999998</v>
      </c>
      <c r="N51" s="175">
        <v>53.515164239999997</v>
      </c>
      <c r="O51" s="173">
        <v>0</v>
      </c>
      <c r="P51" s="173">
        <v>0</v>
      </c>
      <c r="Q51" s="174">
        <v>0</v>
      </c>
      <c r="R51" s="174">
        <v>0</v>
      </c>
      <c r="S51" s="175">
        <v>144.33801750000001</v>
      </c>
      <c r="T51" s="5"/>
      <c r="U51" s="6"/>
      <c r="V51" s="6"/>
      <c r="W51" s="6"/>
      <c r="X51" s="6"/>
      <c r="Y51" s="6"/>
      <c r="Z51" s="6"/>
    </row>
    <row r="52" spans="1:26">
      <c r="A52" s="170">
        <v>48</v>
      </c>
      <c r="B52" s="170">
        <v>894159</v>
      </c>
      <c r="C52" s="170">
        <v>4</v>
      </c>
      <c r="D52" s="170">
        <v>1.5151515000000001E-2</v>
      </c>
      <c r="E52" s="171">
        <v>8.4834900000000003E-6</v>
      </c>
      <c r="F52" s="172">
        <v>7.5855899420000004</v>
      </c>
      <c r="G52" s="178">
        <v>0</v>
      </c>
      <c r="H52" s="5"/>
      <c r="I52" s="179"/>
      <c r="J52" s="176">
        <v>16.545587520000002</v>
      </c>
      <c r="K52" s="176">
        <v>84.8</v>
      </c>
      <c r="L52" s="177">
        <v>0.15</v>
      </c>
      <c r="M52" s="175">
        <v>68.749843900000002</v>
      </c>
      <c r="N52" s="175">
        <v>61.100754180000003</v>
      </c>
      <c r="O52" s="173">
        <v>0</v>
      </c>
      <c r="P52" s="173">
        <v>0</v>
      </c>
      <c r="Q52" s="174">
        <v>0</v>
      </c>
      <c r="R52" s="174">
        <v>0</v>
      </c>
      <c r="S52" s="175">
        <v>146.3961856</v>
      </c>
      <c r="T52" s="5"/>
      <c r="U52" s="6"/>
      <c r="V52" s="6"/>
      <c r="W52" s="6"/>
      <c r="X52" s="6"/>
      <c r="Y52" s="6"/>
      <c r="Z52" s="6"/>
    </row>
    <row r="53" spans="1:26">
      <c r="A53" s="170">
        <v>49</v>
      </c>
      <c r="B53" s="170">
        <v>923156</v>
      </c>
      <c r="C53" s="170">
        <v>0</v>
      </c>
      <c r="D53" s="170">
        <v>0</v>
      </c>
      <c r="E53" s="170">
        <v>0</v>
      </c>
      <c r="F53" s="172">
        <v>0</v>
      </c>
      <c r="G53" s="178">
        <v>0</v>
      </c>
      <c r="H53" s="5"/>
      <c r="I53" s="179"/>
      <c r="J53" s="176">
        <v>13.236470020000001</v>
      </c>
      <c r="K53" s="176">
        <v>88.4</v>
      </c>
      <c r="L53" s="177">
        <v>0.12</v>
      </c>
      <c r="M53" s="175">
        <v>68.749843900000002</v>
      </c>
      <c r="N53" s="175">
        <v>61.100754180000003</v>
      </c>
      <c r="O53" s="173">
        <v>0</v>
      </c>
      <c r="P53" s="173">
        <v>0</v>
      </c>
      <c r="Q53" s="174">
        <v>0</v>
      </c>
      <c r="R53" s="174">
        <v>0</v>
      </c>
      <c r="S53" s="175">
        <v>143.08706810000001</v>
      </c>
      <c r="T53" s="5"/>
      <c r="U53" s="6"/>
      <c r="V53" s="6"/>
      <c r="W53" s="6"/>
      <c r="X53" s="6"/>
      <c r="Y53" s="6"/>
      <c r="Z53" s="6"/>
    </row>
    <row r="54" spans="1:26">
      <c r="A54" s="170">
        <v>50</v>
      </c>
      <c r="B54" s="170">
        <v>901680</v>
      </c>
      <c r="C54" s="170">
        <v>5</v>
      </c>
      <c r="D54" s="170">
        <v>1.8939393999999998E-2</v>
      </c>
      <c r="E54" s="171">
        <v>1.06044E-5</v>
      </c>
      <c r="F54" s="172">
        <v>9.5617428479999997</v>
      </c>
      <c r="G54" s="178">
        <v>0</v>
      </c>
      <c r="H54" s="5"/>
      <c r="I54" s="179"/>
      <c r="J54" s="176">
        <v>8.8243133460000003</v>
      </c>
      <c r="K54" s="176">
        <v>92</v>
      </c>
      <c r="L54" s="177">
        <v>0.08</v>
      </c>
      <c r="M54" s="175">
        <v>66.504216299999996</v>
      </c>
      <c r="N54" s="175">
        <v>70.662497029999997</v>
      </c>
      <c r="O54" s="173">
        <v>0</v>
      </c>
      <c r="P54" s="173">
        <v>0</v>
      </c>
      <c r="Q54" s="174">
        <v>0</v>
      </c>
      <c r="R54" s="174">
        <v>0</v>
      </c>
      <c r="S54" s="175">
        <v>145.99102669999999</v>
      </c>
      <c r="T54" s="5"/>
      <c r="U54" s="6"/>
      <c r="V54" s="6"/>
      <c r="W54" s="6"/>
      <c r="X54" s="6"/>
      <c r="Y54" s="6"/>
      <c r="Z54" s="6"/>
    </row>
    <row r="55" spans="1:26">
      <c r="A55" s="170">
        <v>51</v>
      </c>
      <c r="B55" s="170">
        <v>923655</v>
      </c>
      <c r="C55" s="170">
        <v>3</v>
      </c>
      <c r="D55" s="170">
        <v>1.1363636E-2</v>
      </c>
      <c r="E55" s="171">
        <v>6.3626200000000004E-6</v>
      </c>
      <c r="F55" s="172">
        <v>5.8768642470000003</v>
      </c>
      <c r="G55" s="178">
        <v>0</v>
      </c>
      <c r="H55" s="5"/>
      <c r="I55" s="179"/>
      <c r="J55" s="176">
        <v>4.4121566730000001</v>
      </c>
      <c r="K55" s="176">
        <v>95.6</v>
      </c>
      <c r="L55" s="177">
        <v>0.04</v>
      </c>
      <c r="M55" s="175">
        <v>66.004165389999997</v>
      </c>
      <c r="N55" s="175">
        <v>68.866168689999995</v>
      </c>
      <c r="O55" s="175">
        <v>5.8768642470000003</v>
      </c>
      <c r="P55" s="174">
        <v>0</v>
      </c>
      <c r="Q55" s="174">
        <v>0</v>
      </c>
      <c r="R55" s="174">
        <v>0</v>
      </c>
      <c r="S55" s="175">
        <v>145.15935500000001</v>
      </c>
      <c r="T55" s="5"/>
      <c r="U55" s="6"/>
      <c r="V55" s="6"/>
      <c r="W55" s="6"/>
      <c r="X55" s="6"/>
      <c r="Y55" s="6"/>
      <c r="Z55" s="6"/>
    </row>
    <row r="56" spans="1:26">
      <c r="A56" s="170">
        <v>52</v>
      </c>
      <c r="B56" s="170">
        <v>923357</v>
      </c>
      <c r="C56" s="170">
        <v>3</v>
      </c>
      <c r="D56" s="170">
        <v>1.1363636E-2</v>
      </c>
      <c r="E56" s="171">
        <v>6.3626200000000004E-6</v>
      </c>
      <c r="F56" s="172">
        <v>5.8749681870000003</v>
      </c>
      <c r="G56" s="178">
        <v>0</v>
      </c>
      <c r="H56" s="5"/>
      <c r="I56" s="179"/>
      <c r="J56" s="176">
        <v>1.103039168</v>
      </c>
      <c r="K56" s="176">
        <v>99.2</v>
      </c>
      <c r="L56" s="177">
        <v>0.01</v>
      </c>
      <c r="M56" s="175">
        <v>69.401523639999994</v>
      </c>
      <c r="N56" s="175">
        <v>66.8541357</v>
      </c>
      <c r="O56" s="175">
        <v>11.75183243</v>
      </c>
      <c r="P56" s="174">
        <v>0</v>
      </c>
      <c r="Q56" s="174">
        <v>0</v>
      </c>
      <c r="R56" s="174">
        <v>0</v>
      </c>
      <c r="S56" s="175">
        <v>149.11053089999999</v>
      </c>
      <c r="T56" s="5"/>
      <c r="U56" s="6"/>
      <c r="V56" s="6"/>
      <c r="W56" s="6"/>
      <c r="X56" s="6"/>
      <c r="Y56" s="6"/>
      <c r="Z56" s="6"/>
    </row>
    <row r="57" spans="1:26">
      <c r="A57" s="170">
        <v>53</v>
      </c>
      <c r="B57" s="170">
        <v>934714</v>
      </c>
      <c r="C57" s="170">
        <v>3</v>
      </c>
      <c r="D57" s="170">
        <v>1.1363636E-2</v>
      </c>
      <c r="E57" s="171">
        <v>6.3626200000000004E-6</v>
      </c>
      <c r="F57" s="172">
        <v>5.9472284430000002</v>
      </c>
      <c r="G57" s="178">
        <v>0</v>
      </c>
      <c r="H57" s="5"/>
      <c r="I57" s="179"/>
      <c r="J57" s="178">
        <v>0</v>
      </c>
      <c r="K57" s="5"/>
      <c r="L57" s="179"/>
      <c r="M57" s="175">
        <v>69.401523639999994</v>
      </c>
      <c r="N57" s="175">
        <v>65.203490110000004</v>
      </c>
      <c r="O57" s="176">
        <v>17.699060880000001</v>
      </c>
      <c r="P57" s="174">
        <v>0</v>
      </c>
      <c r="Q57" s="174">
        <v>0</v>
      </c>
      <c r="R57" s="174">
        <v>0</v>
      </c>
      <c r="S57" s="175">
        <v>152.30407460000001</v>
      </c>
      <c r="T57" s="5"/>
      <c r="U57" s="6"/>
      <c r="V57" s="6"/>
      <c r="W57" s="6"/>
      <c r="X57" s="6"/>
      <c r="Y57" s="6"/>
      <c r="Z57" s="6"/>
    </row>
    <row r="58" spans="1:26">
      <c r="A58" s="170">
        <v>54</v>
      </c>
      <c r="B58" s="170">
        <v>932611</v>
      </c>
      <c r="C58" s="170">
        <v>1</v>
      </c>
      <c r="D58" s="170">
        <v>3.7878790000000001E-3</v>
      </c>
      <c r="E58" s="171">
        <v>2.1208699999999999E-6</v>
      </c>
      <c r="F58" s="172">
        <v>1.9779492860000001</v>
      </c>
      <c r="G58" s="178">
        <v>0</v>
      </c>
      <c r="H58" s="5"/>
      <c r="I58" s="179"/>
      <c r="J58" s="178">
        <v>0</v>
      </c>
      <c r="K58" s="5"/>
      <c r="L58" s="179"/>
      <c r="M58" s="175">
        <v>59.294505630000003</v>
      </c>
      <c r="N58" s="175">
        <v>64.530443009999999</v>
      </c>
      <c r="O58" s="176">
        <v>19.677010159999998</v>
      </c>
      <c r="P58" s="174">
        <v>0</v>
      </c>
      <c r="Q58" s="174">
        <v>0</v>
      </c>
      <c r="R58" s="174">
        <v>0</v>
      </c>
      <c r="S58" s="175">
        <v>143.50195880000001</v>
      </c>
      <c r="T58" s="5"/>
      <c r="U58" s="6"/>
      <c r="V58" s="6"/>
      <c r="W58" s="6"/>
      <c r="X58" s="6"/>
      <c r="Y58" s="6"/>
      <c r="Z58" s="6"/>
    </row>
    <row r="59" spans="1:26">
      <c r="A59" s="170">
        <v>55</v>
      </c>
      <c r="B59" s="170">
        <v>938738</v>
      </c>
      <c r="C59" s="170">
        <v>4</v>
      </c>
      <c r="D59" s="170">
        <v>1.5151515000000001E-2</v>
      </c>
      <c r="E59" s="171">
        <v>8.4834900000000003E-6</v>
      </c>
      <c r="F59" s="172">
        <v>7.963775493</v>
      </c>
      <c r="G59" s="178">
        <v>0</v>
      </c>
      <c r="H59" s="5"/>
      <c r="I59" s="179"/>
      <c r="J59" s="178">
        <v>0</v>
      </c>
      <c r="K59" s="5"/>
      <c r="L59" s="179"/>
      <c r="M59" s="175">
        <v>59.294505630000003</v>
      </c>
      <c r="N59" s="175">
        <v>62.474612299999997</v>
      </c>
      <c r="O59" s="176">
        <v>27.640785659999999</v>
      </c>
      <c r="P59" s="174">
        <v>0</v>
      </c>
      <c r="Q59" s="174">
        <v>0</v>
      </c>
      <c r="R59" s="174">
        <v>0</v>
      </c>
      <c r="S59" s="175">
        <v>149.40990360000001</v>
      </c>
      <c r="T59" s="5"/>
      <c r="U59" s="6"/>
      <c r="V59" s="6"/>
      <c r="W59" s="6"/>
      <c r="X59" s="6"/>
      <c r="Y59" s="6"/>
      <c r="Z59" s="6"/>
    </row>
    <row r="60" spans="1:26">
      <c r="A60" s="170">
        <v>56</v>
      </c>
      <c r="B60" s="170">
        <v>928163</v>
      </c>
      <c r="C60" s="170">
        <v>0</v>
      </c>
      <c r="D60" s="170">
        <v>0</v>
      </c>
      <c r="E60" s="170">
        <v>0</v>
      </c>
      <c r="F60" s="172">
        <v>0</v>
      </c>
      <c r="G60" s="178">
        <v>0</v>
      </c>
      <c r="H60" s="5"/>
      <c r="I60" s="179"/>
      <c r="J60" s="178">
        <v>0</v>
      </c>
      <c r="K60" s="5"/>
      <c r="L60" s="179"/>
      <c r="M60" s="175">
        <v>59.294505630000003</v>
      </c>
      <c r="N60" s="175">
        <v>61.777590859999997</v>
      </c>
      <c r="O60" s="176">
        <v>27.640785659999999</v>
      </c>
      <c r="P60" s="174">
        <v>0</v>
      </c>
      <c r="Q60" s="174">
        <v>0</v>
      </c>
      <c r="R60" s="174">
        <v>0</v>
      </c>
      <c r="S60" s="175">
        <v>148.7128821</v>
      </c>
      <c r="T60" s="5"/>
      <c r="U60" s="6"/>
      <c r="V60" s="6"/>
      <c r="W60" s="6"/>
      <c r="X60" s="6"/>
      <c r="Y60" s="6"/>
      <c r="Z60" s="6"/>
    </row>
    <row r="61" spans="1:26">
      <c r="A61" s="170">
        <v>57</v>
      </c>
      <c r="B61" s="170">
        <v>906643</v>
      </c>
      <c r="C61" s="170">
        <v>2</v>
      </c>
      <c r="D61" s="170">
        <v>7.5757580000000001E-3</v>
      </c>
      <c r="E61" s="171">
        <v>4.2417499999999997E-6</v>
      </c>
      <c r="F61" s="172">
        <v>3.8457489229999999</v>
      </c>
      <c r="G61" s="178">
        <v>0</v>
      </c>
      <c r="H61" s="5"/>
      <c r="I61" s="179"/>
      <c r="J61" s="178">
        <v>0</v>
      </c>
      <c r="K61" s="5"/>
      <c r="L61" s="179"/>
      <c r="M61" s="175">
        <v>59.294505630000003</v>
      </c>
      <c r="N61" s="175">
        <v>59.959464179999998</v>
      </c>
      <c r="O61" s="176">
        <v>31.486534580000001</v>
      </c>
      <c r="P61" s="174">
        <v>0</v>
      </c>
      <c r="Q61" s="174">
        <v>0</v>
      </c>
      <c r="R61" s="174">
        <v>0</v>
      </c>
      <c r="S61" s="175">
        <v>150.74050439999999</v>
      </c>
      <c r="T61" s="5"/>
      <c r="U61" s="6"/>
      <c r="V61" s="6"/>
      <c r="W61" s="6"/>
      <c r="X61" s="6"/>
      <c r="Y61" s="6"/>
      <c r="Z61" s="6"/>
    </row>
    <row r="62" spans="1:26">
      <c r="A62" s="170">
        <v>58</v>
      </c>
      <c r="B62" s="170">
        <v>884567</v>
      </c>
      <c r="C62" s="170">
        <v>2</v>
      </c>
      <c r="D62" s="170">
        <v>7.5757580000000001E-3</v>
      </c>
      <c r="E62" s="171">
        <v>4.2417499999999997E-6</v>
      </c>
      <c r="F62" s="172">
        <v>3.752108148</v>
      </c>
      <c r="G62" s="178">
        <v>0</v>
      </c>
      <c r="H62" s="5"/>
      <c r="I62" s="179"/>
      <c r="J62" s="178">
        <v>0</v>
      </c>
      <c r="K62" s="5"/>
      <c r="L62" s="179"/>
      <c r="M62" s="175">
        <v>59.294505630000003</v>
      </c>
      <c r="N62" s="175">
        <v>58.442346190000002</v>
      </c>
      <c r="O62" s="176">
        <v>35.238642730000002</v>
      </c>
      <c r="P62" s="174">
        <v>0</v>
      </c>
      <c r="Q62" s="174">
        <v>0</v>
      </c>
      <c r="R62" s="174">
        <v>0</v>
      </c>
      <c r="S62" s="175">
        <v>152.97549459999999</v>
      </c>
      <c r="T62" s="5"/>
      <c r="U62" s="6"/>
      <c r="V62" s="6"/>
      <c r="W62" s="6"/>
      <c r="X62" s="6"/>
      <c r="Y62" s="6"/>
      <c r="Z62" s="6"/>
    </row>
    <row r="63" spans="1:26">
      <c r="A63" s="170">
        <v>59</v>
      </c>
      <c r="B63" s="170">
        <v>852740</v>
      </c>
      <c r="C63" s="170">
        <v>1</v>
      </c>
      <c r="D63" s="170">
        <v>3.7878790000000001E-3</v>
      </c>
      <c r="E63" s="171">
        <v>2.1208699999999999E-6</v>
      </c>
      <c r="F63" s="172">
        <v>1.808553056</v>
      </c>
      <c r="G63" s="178">
        <v>0</v>
      </c>
      <c r="H63" s="5"/>
      <c r="I63" s="179"/>
      <c r="J63" s="178">
        <v>0</v>
      </c>
      <c r="K63" s="5"/>
      <c r="L63" s="179"/>
      <c r="M63" s="175">
        <v>59.294505630000003</v>
      </c>
      <c r="N63" s="175">
        <v>58.442346190000002</v>
      </c>
      <c r="O63" s="176">
        <v>37.047195780000003</v>
      </c>
      <c r="P63" s="174">
        <v>0</v>
      </c>
      <c r="Q63" s="174">
        <v>0</v>
      </c>
      <c r="R63" s="174">
        <v>0</v>
      </c>
      <c r="S63" s="175">
        <v>154.78404760000001</v>
      </c>
      <c r="T63" s="5"/>
      <c r="U63" s="6"/>
      <c r="V63" s="6"/>
      <c r="W63" s="6"/>
      <c r="X63" s="6"/>
      <c r="Y63" s="6"/>
      <c r="Z63" s="6"/>
    </row>
    <row r="64" spans="1:26">
      <c r="A64" s="170">
        <v>60</v>
      </c>
      <c r="B64" s="170">
        <v>816209</v>
      </c>
      <c r="C64" s="170">
        <v>1</v>
      </c>
      <c r="D64" s="170">
        <v>3.7878790000000001E-3</v>
      </c>
      <c r="E64" s="171">
        <v>2.1208699999999999E-6</v>
      </c>
      <c r="F64" s="172">
        <v>1.731075452</v>
      </c>
      <c r="G64" s="178">
        <v>0</v>
      </c>
      <c r="H64" s="5"/>
      <c r="I64" s="179"/>
      <c r="J64" s="178">
        <v>0</v>
      </c>
      <c r="K64" s="5"/>
      <c r="L64" s="179"/>
      <c r="M64" s="175">
        <v>59.294505630000003</v>
      </c>
      <c r="N64" s="175">
        <v>56.529997620000003</v>
      </c>
      <c r="O64" s="176">
        <v>38.778271230000001</v>
      </c>
      <c r="P64" s="174">
        <v>0</v>
      </c>
      <c r="Q64" s="174">
        <v>0</v>
      </c>
      <c r="R64" s="174">
        <v>0</v>
      </c>
      <c r="S64" s="175">
        <v>154.60277450000001</v>
      </c>
      <c r="T64" s="5"/>
      <c r="U64" s="6"/>
      <c r="V64" s="6"/>
      <c r="W64" s="6"/>
      <c r="X64" s="6"/>
      <c r="Y64" s="6"/>
      <c r="Z64" s="6"/>
    </row>
    <row r="65" spans="1:26">
      <c r="A65" s="170">
        <v>61</v>
      </c>
      <c r="B65" s="170">
        <v>796532</v>
      </c>
      <c r="C65" s="170">
        <v>1</v>
      </c>
      <c r="D65" s="170">
        <v>3.7878790000000001E-3</v>
      </c>
      <c r="E65" s="171">
        <v>2.1208699999999999E-6</v>
      </c>
      <c r="F65" s="172">
        <v>1.6893430380000001</v>
      </c>
      <c r="G65" s="178">
        <v>0</v>
      </c>
      <c r="H65" s="5"/>
      <c r="I65" s="179"/>
      <c r="J65" s="178">
        <v>0</v>
      </c>
      <c r="K65" s="5"/>
      <c r="L65" s="179"/>
      <c r="M65" s="175">
        <v>59.294505630000003</v>
      </c>
      <c r="N65" s="175">
        <v>48.297473699999998</v>
      </c>
      <c r="O65" s="176">
        <v>37.602898379999999</v>
      </c>
      <c r="P65" s="170">
        <v>1.6893430380000001</v>
      </c>
      <c r="Q65" s="174">
        <v>0</v>
      </c>
      <c r="R65" s="174">
        <v>0</v>
      </c>
      <c r="S65" s="175">
        <v>146.88422080000001</v>
      </c>
      <c r="T65" s="5"/>
      <c r="U65" s="6"/>
      <c r="V65" s="6"/>
      <c r="W65" s="6"/>
      <c r="X65" s="6"/>
      <c r="Y65" s="6"/>
      <c r="Z65" s="6"/>
    </row>
    <row r="66" spans="1:26">
      <c r="A66" s="170">
        <v>62</v>
      </c>
      <c r="B66" s="170">
        <v>777771</v>
      </c>
      <c r="C66" s="170">
        <v>1</v>
      </c>
      <c r="D66" s="170">
        <v>3.7878790000000001E-3</v>
      </c>
      <c r="E66" s="171">
        <v>2.1208699999999999E-6</v>
      </c>
      <c r="F66" s="172">
        <v>1.6495533440000001</v>
      </c>
      <c r="G66" s="178">
        <v>0</v>
      </c>
      <c r="H66" s="5"/>
      <c r="I66" s="179"/>
      <c r="J66" s="178">
        <v>0</v>
      </c>
      <c r="K66" s="5"/>
      <c r="L66" s="179"/>
      <c r="M66" s="175">
        <v>59.294505630000003</v>
      </c>
      <c r="N66" s="175">
        <v>48.297473699999998</v>
      </c>
      <c r="O66" s="176">
        <v>36.427904750000003</v>
      </c>
      <c r="P66" s="170">
        <v>3.3388963829999998</v>
      </c>
      <c r="Q66" s="174">
        <v>0</v>
      </c>
      <c r="R66" s="174">
        <v>0</v>
      </c>
      <c r="S66" s="175">
        <v>147.35878049999999</v>
      </c>
      <c r="T66" s="5"/>
      <c r="U66" s="6"/>
      <c r="V66" s="6"/>
      <c r="W66" s="6"/>
      <c r="X66" s="6"/>
      <c r="Y66" s="6"/>
      <c r="Z66" s="6"/>
    </row>
    <row r="67" spans="1:26">
      <c r="A67" s="170">
        <v>63</v>
      </c>
      <c r="B67" s="170">
        <v>747241</v>
      </c>
      <c r="C67" s="170">
        <v>0</v>
      </c>
      <c r="D67" s="170">
        <v>0</v>
      </c>
      <c r="E67" s="170">
        <v>0</v>
      </c>
      <c r="F67" s="172">
        <v>0</v>
      </c>
      <c r="G67" s="178">
        <v>0</v>
      </c>
      <c r="H67" s="5"/>
      <c r="I67" s="179"/>
      <c r="J67" s="178">
        <v>0</v>
      </c>
      <c r="K67" s="5"/>
      <c r="L67" s="179"/>
      <c r="M67" s="175">
        <v>59.294505630000003</v>
      </c>
      <c r="N67" s="175">
        <v>48.297473699999998</v>
      </c>
      <c r="O67" s="176">
        <v>35.238459059999997</v>
      </c>
      <c r="P67" s="170">
        <v>3.3388963829999998</v>
      </c>
      <c r="Q67" s="174">
        <v>0</v>
      </c>
      <c r="R67" s="174">
        <v>0</v>
      </c>
      <c r="S67" s="175">
        <v>146.1693348</v>
      </c>
      <c r="T67" s="5"/>
      <c r="U67" s="6"/>
      <c r="V67" s="6"/>
      <c r="W67" s="6"/>
      <c r="X67" s="6"/>
      <c r="Y67" s="6"/>
      <c r="Z67" s="6"/>
    </row>
    <row r="68" spans="1:26">
      <c r="A68" s="170">
        <v>64</v>
      </c>
      <c r="B68" s="170">
        <v>718065</v>
      </c>
      <c r="C68" s="170">
        <v>0</v>
      </c>
      <c r="D68" s="170">
        <v>0</v>
      </c>
      <c r="E68" s="170">
        <v>0</v>
      </c>
      <c r="F68" s="172">
        <v>0</v>
      </c>
      <c r="G68" s="178">
        <v>0</v>
      </c>
      <c r="H68" s="5"/>
      <c r="I68" s="179"/>
      <c r="J68" s="178">
        <v>0</v>
      </c>
      <c r="K68" s="5"/>
      <c r="L68" s="179"/>
      <c r="M68" s="175">
        <v>59.294505630000003</v>
      </c>
      <c r="N68" s="175">
        <v>48.297473699999998</v>
      </c>
      <c r="O68" s="176">
        <v>34.842869200000003</v>
      </c>
      <c r="P68" s="170">
        <v>3.3388963829999998</v>
      </c>
      <c r="Q68" s="174">
        <v>0</v>
      </c>
      <c r="R68" s="174">
        <v>0</v>
      </c>
      <c r="S68" s="175">
        <v>145.7737449</v>
      </c>
      <c r="T68" s="5"/>
      <c r="U68" s="6"/>
      <c r="V68" s="6"/>
      <c r="W68" s="6"/>
      <c r="X68" s="6"/>
      <c r="Y68" s="6"/>
      <c r="Z68" s="6"/>
    </row>
    <row r="69" spans="1:26">
      <c r="A69" s="170">
        <v>65</v>
      </c>
      <c r="B69" s="170">
        <v>689198</v>
      </c>
      <c r="C69" s="170">
        <v>1</v>
      </c>
      <c r="D69" s="170">
        <v>3.7878790000000001E-3</v>
      </c>
      <c r="E69" s="171">
        <v>2.1208699999999999E-6</v>
      </c>
      <c r="F69" s="172">
        <v>1.4617012789999999</v>
      </c>
      <c r="G69" s="178">
        <v>0</v>
      </c>
      <c r="H69" s="5"/>
      <c r="I69" s="179"/>
      <c r="J69" s="178">
        <v>0</v>
      </c>
      <c r="K69" s="5"/>
      <c r="L69" s="179"/>
      <c r="M69" s="175">
        <v>59.294505630000003</v>
      </c>
      <c r="N69" s="175">
        <v>48.297473699999998</v>
      </c>
      <c r="O69" s="176">
        <v>33.250114099999998</v>
      </c>
      <c r="P69" s="170">
        <v>4.8005976620000004</v>
      </c>
      <c r="Q69" s="174">
        <v>0</v>
      </c>
      <c r="R69" s="174">
        <v>0</v>
      </c>
      <c r="S69" s="175">
        <v>145.64269110000001</v>
      </c>
      <c r="T69" s="5"/>
      <c r="U69" s="6"/>
      <c r="V69" s="6"/>
      <c r="W69" s="6"/>
      <c r="X69" s="6"/>
      <c r="Y69" s="6"/>
      <c r="Z69" s="6"/>
    </row>
    <row r="70" spans="1:26">
      <c r="A70" s="170">
        <v>66</v>
      </c>
      <c r="B70" s="170">
        <v>687334</v>
      </c>
      <c r="C70" s="170">
        <v>1</v>
      </c>
      <c r="D70" s="170">
        <v>3.7878790000000001E-3</v>
      </c>
      <c r="E70" s="171">
        <v>2.1208699999999999E-6</v>
      </c>
      <c r="F70" s="172">
        <v>1.4577479719999999</v>
      </c>
      <c r="G70" s="178">
        <v>0</v>
      </c>
      <c r="H70" s="5"/>
      <c r="I70" s="179"/>
      <c r="J70" s="178">
        <v>0</v>
      </c>
      <c r="K70" s="5"/>
      <c r="L70" s="179"/>
      <c r="M70" s="175">
        <v>59.294505630000003</v>
      </c>
      <c r="N70" s="175">
        <v>48.297473699999998</v>
      </c>
      <c r="O70" s="176">
        <v>33.250114099999998</v>
      </c>
      <c r="P70" s="170">
        <v>6.2583456340000003</v>
      </c>
      <c r="Q70" s="174">
        <v>0</v>
      </c>
      <c r="R70" s="174">
        <v>0</v>
      </c>
      <c r="S70" s="175">
        <v>147.10043909999999</v>
      </c>
      <c r="T70" s="5"/>
      <c r="U70" s="6"/>
      <c r="V70" s="6"/>
      <c r="W70" s="6"/>
      <c r="X70" s="6"/>
      <c r="Y70" s="6"/>
      <c r="Z70" s="6"/>
    </row>
    <row r="71" spans="1:26">
      <c r="A71" s="170">
        <v>67</v>
      </c>
      <c r="B71" s="170">
        <v>674764</v>
      </c>
      <c r="C71" s="170">
        <v>1</v>
      </c>
      <c r="D71" s="170">
        <v>3.7878790000000001E-3</v>
      </c>
      <c r="E71" s="171">
        <v>2.1208699999999999E-6</v>
      </c>
      <c r="F71" s="172">
        <v>1.431088602</v>
      </c>
      <c r="G71" s="178">
        <v>0</v>
      </c>
      <c r="H71" s="5"/>
      <c r="I71" s="179"/>
      <c r="J71" s="178">
        <v>0</v>
      </c>
      <c r="K71" s="5"/>
      <c r="L71" s="179"/>
      <c r="M71" s="175">
        <v>59.294505630000003</v>
      </c>
      <c r="N71" s="175">
        <v>48.297473699999998</v>
      </c>
      <c r="O71" s="176">
        <v>32.480964319999998</v>
      </c>
      <c r="P71" s="170">
        <v>7.6894342360000003</v>
      </c>
      <c r="Q71" s="174">
        <v>0</v>
      </c>
      <c r="R71" s="174">
        <v>0</v>
      </c>
      <c r="S71" s="175">
        <v>147.76237789999999</v>
      </c>
      <c r="T71" s="5"/>
      <c r="U71" s="6"/>
      <c r="V71" s="6"/>
      <c r="W71" s="6"/>
      <c r="X71" s="6"/>
      <c r="Y71" s="6"/>
      <c r="Z71" s="6"/>
    </row>
    <row r="72" spans="1:26">
      <c r="A72" s="170">
        <v>68</v>
      </c>
      <c r="B72" s="170">
        <v>651687</v>
      </c>
      <c r="C72" s="170">
        <v>1</v>
      </c>
      <c r="D72" s="170">
        <v>3.7878790000000001E-3</v>
      </c>
      <c r="E72" s="171">
        <v>2.1208699999999999E-6</v>
      </c>
      <c r="F72" s="172">
        <v>1.38214522</v>
      </c>
      <c r="G72" s="178">
        <v>0</v>
      </c>
      <c r="H72" s="5"/>
      <c r="I72" s="179"/>
      <c r="J72" s="178">
        <v>0</v>
      </c>
      <c r="K72" s="5"/>
      <c r="L72" s="179"/>
      <c r="M72" s="175">
        <v>59.294505630000003</v>
      </c>
      <c r="N72" s="175">
        <v>48.297473699999998</v>
      </c>
      <c r="O72" s="176">
        <v>31.73054269</v>
      </c>
      <c r="P72" s="170">
        <v>9.0715794560000003</v>
      </c>
      <c r="Q72" s="174">
        <v>0</v>
      </c>
      <c r="R72" s="174">
        <v>0</v>
      </c>
      <c r="S72" s="175">
        <v>148.3941015</v>
      </c>
      <c r="T72" s="5"/>
      <c r="U72" s="6"/>
      <c r="V72" s="6"/>
      <c r="W72" s="6"/>
      <c r="X72" s="6"/>
      <c r="Y72" s="6"/>
      <c r="Z72" s="6"/>
    </row>
    <row r="73" spans="1:26">
      <c r="A73" s="170">
        <v>69</v>
      </c>
      <c r="B73" s="170">
        <v>652398</v>
      </c>
      <c r="C73" s="170">
        <v>0</v>
      </c>
      <c r="D73" s="170">
        <v>0</v>
      </c>
      <c r="E73" s="170">
        <v>0</v>
      </c>
      <c r="F73" s="172">
        <v>0</v>
      </c>
      <c r="G73" s="178">
        <v>0</v>
      </c>
      <c r="H73" s="5"/>
      <c r="I73" s="179"/>
      <c r="J73" s="178">
        <v>0</v>
      </c>
      <c r="K73" s="5"/>
      <c r="L73" s="179"/>
      <c r="M73" s="175">
        <v>59.294505630000003</v>
      </c>
      <c r="N73" s="175">
        <v>48.297473699999998</v>
      </c>
      <c r="O73" s="176">
        <v>31.368832080000001</v>
      </c>
      <c r="P73" s="170">
        <v>9.0715794560000003</v>
      </c>
      <c r="Q73" s="170">
        <v>0</v>
      </c>
      <c r="R73" s="174">
        <v>0</v>
      </c>
      <c r="S73" s="175">
        <v>148.0323909</v>
      </c>
      <c r="T73" s="5"/>
      <c r="U73" s="6"/>
      <c r="V73" s="6"/>
      <c r="W73" s="6"/>
      <c r="X73" s="6"/>
      <c r="Y73" s="6"/>
      <c r="Z73" s="6"/>
    </row>
    <row r="74" spans="1:26">
      <c r="A74" s="170">
        <v>70</v>
      </c>
      <c r="B74" s="170">
        <v>660817</v>
      </c>
      <c r="C74" s="170">
        <v>0</v>
      </c>
      <c r="D74" s="170">
        <v>0</v>
      </c>
      <c r="E74" s="170">
        <v>0</v>
      </c>
      <c r="F74" s="172">
        <v>0</v>
      </c>
      <c r="G74" s="178">
        <v>0</v>
      </c>
      <c r="H74" s="5"/>
      <c r="I74" s="179"/>
      <c r="J74" s="178">
        <v>0</v>
      </c>
      <c r="K74" s="5"/>
      <c r="L74" s="179"/>
      <c r="M74" s="175">
        <v>59.294505630000003</v>
      </c>
      <c r="N74" s="175">
        <v>48.297473699999998</v>
      </c>
      <c r="O74" s="176">
        <v>31.02261699</v>
      </c>
      <c r="P74" s="170">
        <v>9.0715794560000003</v>
      </c>
      <c r="Q74" s="170">
        <v>0</v>
      </c>
      <c r="R74" s="174">
        <v>0</v>
      </c>
      <c r="S74" s="175">
        <v>147.6861758</v>
      </c>
      <c r="T74" s="5"/>
      <c r="U74" s="6"/>
      <c r="V74" s="6"/>
      <c r="W74" s="6"/>
      <c r="X74" s="6"/>
      <c r="Y74" s="6"/>
      <c r="Z74" s="6"/>
    </row>
    <row r="75" spans="1:26">
      <c r="A75" s="170">
        <v>71</v>
      </c>
      <c r="B75" s="170">
        <v>672642</v>
      </c>
      <c r="C75" s="170">
        <v>0</v>
      </c>
      <c r="D75" s="170">
        <v>0</v>
      </c>
      <c r="E75" s="170">
        <v>0</v>
      </c>
      <c r="F75" s="172">
        <v>0</v>
      </c>
      <c r="G75" s="178">
        <v>0</v>
      </c>
      <c r="H75" s="5"/>
      <c r="I75" s="179"/>
      <c r="J75" s="178">
        <v>0</v>
      </c>
      <c r="K75" s="5"/>
      <c r="L75" s="179"/>
      <c r="M75" s="175">
        <v>59.294505630000003</v>
      </c>
      <c r="N75" s="175">
        <v>48.297473699999998</v>
      </c>
      <c r="O75" s="176">
        <v>26.504760139999998</v>
      </c>
      <c r="P75" s="170">
        <v>8.7337108489999995</v>
      </c>
      <c r="Q75" s="170">
        <v>0</v>
      </c>
      <c r="R75" s="174">
        <v>0</v>
      </c>
      <c r="S75" s="175">
        <v>142.8304503</v>
      </c>
      <c r="T75" s="5"/>
      <c r="U75" s="6"/>
      <c r="V75" s="6"/>
      <c r="W75" s="6"/>
      <c r="X75" s="6"/>
      <c r="Y75" s="6"/>
      <c r="Z75" s="6"/>
    </row>
    <row r="76" spans="1:26">
      <c r="A76" s="170">
        <v>72</v>
      </c>
      <c r="B76" s="170">
        <v>702415</v>
      </c>
      <c r="C76" s="170">
        <v>0</v>
      </c>
      <c r="D76" s="170">
        <v>0</v>
      </c>
      <c r="E76" s="170">
        <v>0</v>
      </c>
      <c r="F76" s="172">
        <v>0</v>
      </c>
      <c r="G76" s="178">
        <v>0</v>
      </c>
      <c r="H76" s="5"/>
      <c r="I76" s="179"/>
      <c r="J76" s="178">
        <v>0</v>
      </c>
      <c r="K76" s="5"/>
      <c r="L76" s="179"/>
      <c r="M76" s="175">
        <v>59.294505630000003</v>
      </c>
      <c r="N76" s="175">
        <v>48.297473699999998</v>
      </c>
      <c r="O76" s="176">
        <v>26.504760139999998</v>
      </c>
      <c r="P76" s="170">
        <v>8.4038001799999993</v>
      </c>
      <c r="Q76" s="170">
        <v>0</v>
      </c>
      <c r="R76" s="174">
        <v>0</v>
      </c>
      <c r="S76" s="175">
        <v>142.50053969999999</v>
      </c>
      <c r="T76" s="5"/>
      <c r="U76" s="6"/>
      <c r="V76" s="6"/>
      <c r="W76" s="6"/>
      <c r="X76" s="6"/>
      <c r="Y76" s="6"/>
      <c r="Z76" s="6"/>
    </row>
    <row r="77" spans="1:26">
      <c r="A77" s="170">
        <v>73</v>
      </c>
      <c r="B77" s="170">
        <v>753009</v>
      </c>
      <c r="C77" s="170">
        <v>0</v>
      </c>
      <c r="D77" s="170">
        <v>0</v>
      </c>
      <c r="E77" s="170">
        <v>0</v>
      </c>
      <c r="F77" s="172">
        <v>0</v>
      </c>
      <c r="G77" s="178">
        <v>0</v>
      </c>
      <c r="H77" s="5"/>
      <c r="I77" s="179"/>
      <c r="J77" s="178">
        <v>0</v>
      </c>
      <c r="K77" s="5"/>
      <c r="L77" s="179"/>
      <c r="M77" s="175">
        <v>59.294505630000003</v>
      </c>
      <c r="N77" s="175">
        <v>48.297473699999998</v>
      </c>
      <c r="O77" s="176">
        <v>26.504760139999998</v>
      </c>
      <c r="P77" s="170">
        <v>8.4038001799999993</v>
      </c>
      <c r="Q77" s="170">
        <v>0</v>
      </c>
      <c r="R77" s="174">
        <v>0</v>
      </c>
      <c r="S77" s="175">
        <v>142.50053969999999</v>
      </c>
      <c r="T77" s="5"/>
      <c r="U77" s="6"/>
      <c r="V77" s="6"/>
      <c r="W77" s="6"/>
      <c r="X77" s="6"/>
      <c r="Y77" s="6"/>
      <c r="Z77" s="6"/>
    </row>
    <row r="78" spans="1:26">
      <c r="A78" s="170">
        <v>74</v>
      </c>
      <c r="B78" s="170">
        <v>575023</v>
      </c>
      <c r="C78" s="170">
        <v>0</v>
      </c>
      <c r="D78" s="170">
        <v>0</v>
      </c>
      <c r="E78" s="170">
        <v>0</v>
      </c>
      <c r="F78" s="172">
        <v>0</v>
      </c>
      <c r="G78" s="178">
        <v>0</v>
      </c>
      <c r="H78" s="5"/>
      <c r="I78" s="179"/>
      <c r="J78" s="178">
        <v>0</v>
      </c>
      <c r="K78" s="5"/>
      <c r="L78" s="179"/>
      <c r="M78" s="175">
        <v>59.294505630000003</v>
      </c>
      <c r="N78" s="175">
        <v>48.297473699999998</v>
      </c>
      <c r="O78" s="176">
        <v>26.504760139999998</v>
      </c>
      <c r="P78" s="170">
        <v>8.4038001799999993</v>
      </c>
      <c r="Q78" s="170">
        <v>0</v>
      </c>
      <c r="R78" s="174">
        <v>0</v>
      </c>
      <c r="S78" s="175">
        <v>142.50053969999999</v>
      </c>
      <c r="T78" s="5"/>
      <c r="U78" s="6"/>
      <c r="V78" s="6"/>
      <c r="W78" s="6"/>
      <c r="X78" s="6"/>
      <c r="Y78" s="6"/>
      <c r="Z78" s="6"/>
    </row>
    <row r="79" spans="1:26">
      <c r="A79" s="170">
        <v>75</v>
      </c>
      <c r="B79" s="170">
        <v>549939</v>
      </c>
      <c r="C79" s="170">
        <v>1</v>
      </c>
      <c r="D79" s="170">
        <v>3.7878790000000001E-3</v>
      </c>
      <c r="E79" s="171">
        <v>2.1208699999999999E-6</v>
      </c>
      <c r="F79" s="172">
        <v>1.166350657</v>
      </c>
      <c r="G79" s="178">
        <v>0</v>
      </c>
      <c r="H79" s="5"/>
      <c r="I79" s="179"/>
      <c r="J79" s="178">
        <v>0</v>
      </c>
      <c r="K79" s="5"/>
      <c r="L79" s="179"/>
      <c r="M79" s="175">
        <v>59.294505630000003</v>
      </c>
      <c r="N79" s="175">
        <v>48.297473699999998</v>
      </c>
      <c r="O79" s="176">
        <v>26.504760139999998</v>
      </c>
      <c r="P79" s="170">
        <v>8.111459924</v>
      </c>
      <c r="Q79" s="176">
        <v>1.166350657</v>
      </c>
      <c r="R79" s="174">
        <v>0</v>
      </c>
      <c r="S79" s="175">
        <v>143.37455009999999</v>
      </c>
      <c r="T79" s="5"/>
      <c r="U79" s="6"/>
      <c r="V79" s="6"/>
      <c r="W79" s="6"/>
      <c r="X79" s="6"/>
      <c r="Y79" s="6"/>
      <c r="Z79" s="6"/>
    </row>
    <row r="80" spans="1:26">
      <c r="A80" s="170">
        <v>76</v>
      </c>
      <c r="B80" s="170">
        <v>540477</v>
      </c>
      <c r="C80" s="170">
        <v>0</v>
      </c>
      <c r="D80" s="170">
        <v>0</v>
      </c>
      <c r="E80" s="170">
        <v>0</v>
      </c>
      <c r="F80" s="172">
        <v>0</v>
      </c>
      <c r="G80" s="172">
        <v>0</v>
      </c>
      <c r="H80" s="176"/>
      <c r="I80" s="179"/>
      <c r="J80" s="172">
        <v>0</v>
      </c>
      <c r="K80" s="5"/>
      <c r="L80" s="179"/>
      <c r="M80" s="175">
        <v>59.294505630000003</v>
      </c>
      <c r="N80" s="175">
        <v>48.297473699999998</v>
      </c>
      <c r="O80" s="176">
        <v>26.504760139999998</v>
      </c>
      <c r="P80" s="170">
        <v>7.8199103289999998</v>
      </c>
      <c r="Q80" s="176">
        <v>1.166350657</v>
      </c>
      <c r="R80" s="174">
        <v>0</v>
      </c>
      <c r="S80" s="175">
        <v>143.0830005</v>
      </c>
      <c r="T80" s="5"/>
      <c r="U80" s="6"/>
      <c r="V80" s="6"/>
      <c r="W80" s="6"/>
      <c r="X80" s="6"/>
      <c r="Y80" s="6"/>
      <c r="Z80" s="6"/>
    </row>
    <row r="81" spans="1:26">
      <c r="A81" s="170">
        <v>77</v>
      </c>
      <c r="B81" s="170">
        <v>494925</v>
      </c>
      <c r="C81" s="170">
        <v>0</v>
      </c>
      <c r="D81" s="170">
        <v>0</v>
      </c>
      <c r="E81" s="170">
        <v>0</v>
      </c>
      <c r="F81" s="172">
        <v>0</v>
      </c>
      <c r="G81" s="172">
        <v>0</v>
      </c>
      <c r="H81" s="176"/>
      <c r="I81" s="179"/>
      <c r="J81" s="172">
        <v>0</v>
      </c>
      <c r="K81" s="5"/>
      <c r="L81" s="179"/>
      <c r="M81" s="175">
        <v>59.294505630000003</v>
      </c>
      <c r="N81" s="175">
        <v>48.297473699999998</v>
      </c>
      <c r="O81" s="176">
        <v>26.504760139999998</v>
      </c>
      <c r="P81" s="170">
        <v>7.533692609</v>
      </c>
      <c r="Q81" s="176">
        <v>1.166350657</v>
      </c>
      <c r="R81" s="174">
        <v>0</v>
      </c>
      <c r="S81" s="175">
        <v>142.79678269999999</v>
      </c>
      <c r="T81" s="5"/>
      <c r="U81" s="6"/>
      <c r="V81" s="6"/>
      <c r="W81" s="6"/>
      <c r="X81" s="6"/>
      <c r="Y81" s="6"/>
      <c r="Z81" s="6"/>
    </row>
    <row r="82" spans="1:26">
      <c r="A82" s="170">
        <v>78</v>
      </c>
      <c r="B82" s="170">
        <v>435050</v>
      </c>
      <c r="C82" s="170">
        <v>0</v>
      </c>
      <c r="D82" s="170">
        <v>0</v>
      </c>
      <c r="E82" s="170">
        <v>0</v>
      </c>
      <c r="F82" s="172">
        <v>0</v>
      </c>
      <c r="G82" s="172">
        <v>0</v>
      </c>
      <c r="H82" s="176"/>
      <c r="I82" s="179"/>
      <c r="J82" s="172">
        <v>0</v>
      </c>
      <c r="K82" s="5"/>
      <c r="L82" s="179"/>
      <c r="M82" s="175">
        <v>59.294505630000003</v>
      </c>
      <c r="N82" s="175">
        <v>48.297473699999998</v>
      </c>
      <c r="O82" s="176">
        <v>26.504760139999998</v>
      </c>
      <c r="P82" s="170">
        <v>7.2572635649999997</v>
      </c>
      <c r="Q82" s="176">
        <v>1.166350657</v>
      </c>
      <c r="R82" s="174">
        <v>0</v>
      </c>
      <c r="S82" s="175">
        <v>142.52035369999999</v>
      </c>
      <c r="T82" s="5"/>
      <c r="U82" s="6"/>
      <c r="V82" s="6"/>
      <c r="W82" s="6"/>
      <c r="X82" s="6"/>
      <c r="Y82" s="6"/>
      <c r="Z82" s="6"/>
    </row>
    <row r="83" spans="1:26">
      <c r="A83" s="170">
        <v>79</v>
      </c>
      <c r="B83" s="170">
        <v>383368</v>
      </c>
      <c r="C83" s="170">
        <v>0</v>
      </c>
      <c r="D83" s="170">
        <v>0</v>
      </c>
      <c r="E83" s="170">
        <v>0</v>
      </c>
      <c r="F83" s="172">
        <v>0</v>
      </c>
      <c r="G83" s="172">
        <v>0</v>
      </c>
      <c r="H83" s="176"/>
      <c r="I83" s="179"/>
      <c r="J83" s="172">
        <v>0</v>
      </c>
      <c r="K83" s="5"/>
      <c r="L83" s="179"/>
      <c r="M83" s="175">
        <v>59.294505630000003</v>
      </c>
      <c r="N83" s="175">
        <v>48.297473699999998</v>
      </c>
      <c r="O83" s="176">
        <v>26.504760139999998</v>
      </c>
      <c r="P83" s="170">
        <v>7.2572635649999997</v>
      </c>
      <c r="Q83" s="176">
        <v>1.166350657</v>
      </c>
      <c r="R83" s="170">
        <v>0</v>
      </c>
      <c r="S83" s="175">
        <v>142.52035369999999</v>
      </c>
      <c r="T83" s="5"/>
      <c r="U83" s="6"/>
      <c r="V83" s="6"/>
      <c r="W83" s="6"/>
      <c r="X83" s="6"/>
      <c r="Y83" s="6"/>
      <c r="Z83" s="6"/>
    </row>
    <row r="84" spans="1:26">
      <c r="A84" s="170">
        <v>80</v>
      </c>
      <c r="B84" s="170">
        <v>386890</v>
      </c>
      <c r="C84" s="170">
        <v>0</v>
      </c>
      <c r="D84" s="170">
        <v>0</v>
      </c>
      <c r="E84" s="170">
        <v>0</v>
      </c>
      <c r="F84" s="172">
        <v>0</v>
      </c>
      <c r="G84" s="172">
        <v>0</v>
      </c>
      <c r="H84" s="176"/>
      <c r="I84" s="179"/>
      <c r="J84" s="172">
        <v>0</v>
      </c>
      <c r="K84" s="5"/>
      <c r="L84" s="179"/>
      <c r="M84" s="175">
        <v>59.294505630000003</v>
      </c>
      <c r="N84" s="175">
        <v>48.297473699999998</v>
      </c>
      <c r="O84" s="176">
        <v>26.504760139999998</v>
      </c>
      <c r="P84" s="170">
        <v>7.2572635649999997</v>
      </c>
      <c r="Q84" s="176">
        <v>1.166350657</v>
      </c>
      <c r="R84" s="170">
        <v>0</v>
      </c>
      <c r="S84" s="175">
        <v>142.52035369999999</v>
      </c>
      <c r="T84" s="5"/>
      <c r="U84" s="6"/>
      <c r="V84" s="6"/>
      <c r="W84" s="6"/>
      <c r="X84" s="6"/>
      <c r="Y84" s="6"/>
      <c r="Z84" s="6"/>
    </row>
    <row r="85" spans="1:26">
      <c r="A85" s="170">
        <v>81</v>
      </c>
      <c r="B85" s="170">
        <v>373288</v>
      </c>
      <c r="C85" s="170">
        <v>0</v>
      </c>
      <c r="D85" s="170">
        <v>0</v>
      </c>
      <c r="E85" s="170">
        <v>0</v>
      </c>
      <c r="F85" s="172">
        <v>0</v>
      </c>
      <c r="G85" s="172">
        <v>0</v>
      </c>
      <c r="H85" s="176"/>
      <c r="I85" s="179"/>
      <c r="J85" s="172">
        <v>0</v>
      </c>
      <c r="K85" s="5"/>
      <c r="L85" s="179"/>
      <c r="M85" s="175">
        <v>59.294505630000003</v>
      </c>
      <c r="N85" s="175">
        <v>48.297473699999998</v>
      </c>
      <c r="O85" s="176">
        <v>26.504760139999998</v>
      </c>
      <c r="P85" s="170">
        <v>6.2003805219999997</v>
      </c>
      <c r="Q85" s="176">
        <v>1.166350657</v>
      </c>
      <c r="R85" s="170">
        <v>0</v>
      </c>
      <c r="S85" s="175">
        <v>141.46347069999999</v>
      </c>
      <c r="T85" s="5"/>
      <c r="U85" s="6"/>
      <c r="V85" s="6"/>
      <c r="W85" s="6"/>
      <c r="X85" s="6"/>
      <c r="Y85" s="6"/>
      <c r="Z85" s="6"/>
    </row>
    <row r="86" spans="1:26">
      <c r="A86" s="170">
        <v>82</v>
      </c>
      <c r="B86" s="170">
        <v>350944</v>
      </c>
      <c r="C86" s="170">
        <v>0</v>
      </c>
      <c r="D86" s="170">
        <v>0</v>
      </c>
      <c r="E86" s="170">
        <v>0</v>
      </c>
      <c r="F86" s="172">
        <v>0</v>
      </c>
      <c r="G86" s="172">
        <v>0</v>
      </c>
      <c r="H86" s="176"/>
      <c r="I86" s="179"/>
      <c r="J86" s="172">
        <v>0</v>
      </c>
      <c r="K86" s="5"/>
      <c r="L86" s="179"/>
      <c r="M86" s="175">
        <v>59.294505630000003</v>
      </c>
      <c r="N86" s="175">
        <v>48.297473699999998</v>
      </c>
      <c r="O86" s="176">
        <v>26.504760139999998</v>
      </c>
      <c r="P86" s="170">
        <v>6.2003805219999997</v>
      </c>
      <c r="Q86" s="176">
        <v>1.166350657</v>
      </c>
      <c r="R86" s="170">
        <v>0</v>
      </c>
      <c r="S86" s="175">
        <v>141.46347069999999</v>
      </c>
      <c r="T86" s="5"/>
      <c r="U86" s="6"/>
      <c r="V86" s="6"/>
      <c r="W86" s="6"/>
      <c r="X86" s="6"/>
      <c r="Y86" s="6"/>
      <c r="Z86" s="6"/>
    </row>
    <row r="87" spans="1:26">
      <c r="A87" s="170">
        <v>83</v>
      </c>
      <c r="B87" s="170">
        <v>322102</v>
      </c>
      <c r="C87" s="170">
        <v>0</v>
      </c>
      <c r="D87" s="170">
        <v>0</v>
      </c>
      <c r="E87" s="170">
        <v>0</v>
      </c>
      <c r="F87" s="172">
        <v>0</v>
      </c>
      <c r="G87" s="172">
        <v>0</v>
      </c>
      <c r="H87" s="176"/>
      <c r="I87" s="179"/>
      <c r="J87" s="172">
        <v>0</v>
      </c>
      <c r="K87" s="5"/>
      <c r="L87" s="179"/>
      <c r="M87" s="175">
        <v>59.294505630000003</v>
      </c>
      <c r="N87" s="175">
        <v>48.297473699999998</v>
      </c>
      <c r="O87" s="176">
        <v>26.504760139999998</v>
      </c>
      <c r="P87" s="170">
        <v>6.2003805219999997</v>
      </c>
      <c r="Q87" s="176">
        <v>1.166350657</v>
      </c>
      <c r="R87" s="170">
        <v>0</v>
      </c>
      <c r="S87" s="175">
        <v>141.46347069999999</v>
      </c>
      <c r="T87" s="5"/>
      <c r="U87" s="6"/>
      <c r="V87" s="6"/>
      <c r="W87" s="6"/>
      <c r="X87" s="6"/>
      <c r="Y87" s="6"/>
      <c r="Z87" s="6"/>
    </row>
    <row r="88" spans="1:26">
      <c r="A88" s="170">
        <v>84</v>
      </c>
      <c r="B88" s="170">
        <v>292999</v>
      </c>
      <c r="C88" s="170">
        <v>0</v>
      </c>
      <c r="D88" s="170">
        <v>0</v>
      </c>
      <c r="E88" s="170">
        <v>0</v>
      </c>
      <c r="F88" s="172">
        <v>0</v>
      </c>
      <c r="G88" s="172">
        <v>0</v>
      </c>
      <c r="H88" s="176"/>
      <c r="I88" s="179"/>
      <c r="J88" s="172">
        <v>0</v>
      </c>
      <c r="K88" s="5"/>
      <c r="L88" s="179"/>
      <c r="M88" s="175">
        <v>59.294505630000003</v>
      </c>
      <c r="N88" s="175">
        <v>48.297473699999998</v>
      </c>
      <c r="O88" s="176">
        <v>26.504760139999998</v>
      </c>
      <c r="P88" s="170">
        <v>6.2003805219999997</v>
      </c>
      <c r="Q88" s="176">
        <v>1.166350657</v>
      </c>
      <c r="R88" s="170">
        <v>0</v>
      </c>
      <c r="S88" s="175">
        <v>141.46347069999999</v>
      </c>
      <c r="T88" s="5"/>
      <c r="U88" s="6"/>
      <c r="V88" s="6"/>
      <c r="W88" s="6"/>
      <c r="X88" s="6"/>
      <c r="Y88" s="6"/>
      <c r="Z88" s="6"/>
    </row>
    <row r="89" spans="1:26">
      <c r="A89" s="170">
        <v>85</v>
      </c>
      <c r="B89" s="170">
        <v>264997</v>
      </c>
      <c r="C89" s="170">
        <v>0</v>
      </c>
      <c r="D89" s="170">
        <v>0</v>
      </c>
      <c r="E89" s="170">
        <v>0</v>
      </c>
      <c r="F89" s="172">
        <v>0</v>
      </c>
      <c r="G89" s="172">
        <v>0</v>
      </c>
      <c r="H89" s="176"/>
      <c r="I89" s="179"/>
      <c r="J89" s="172">
        <v>0</v>
      </c>
      <c r="K89" s="5"/>
      <c r="L89" s="179"/>
      <c r="M89" s="175">
        <v>59.294505630000003</v>
      </c>
      <c r="N89" s="175">
        <v>48.297473699999998</v>
      </c>
      <c r="O89" s="176">
        <v>26.504760139999998</v>
      </c>
      <c r="P89" s="170">
        <v>6.2003805219999997</v>
      </c>
      <c r="Q89" s="176">
        <v>0.93308052500000005</v>
      </c>
      <c r="R89" s="170">
        <v>0</v>
      </c>
      <c r="S89" s="175">
        <v>141.2302005</v>
      </c>
      <c r="T89" s="5"/>
      <c r="U89" s="6"/>
      <c r="V89" s="6"/>
      <c r="W89" s="6"/>
      <c r="X89" s="6"/>
      <c r="Y89" s="6"/>
      <c r="Z89" s="6"/>
    </row>
    <row r="90" spans="1:26">
      <c r="A90" s="170">
        <v>86</v>
      </c>
      <c r="B90" s="170">
        <v>231822</v>
      </c>
      <c r="C90" s="170">
        <v>0</v>
      </c>
      <c r="D90" s="170">
        <v>0</v>
      </c>
      <c r="E90" s="170">
        <v>0</v>
      </c>
      <c r="F90" s="172">
        <v>0</v>
      </c>
      <c r="G90" s="172">
        <v>0</v>
      </c>
      <c r="H90" s="176"/>
      <c r="I90" s="179"/>
      <c r="J90" s="172">
        <v>0</v>
      </c>
      <c r="K90" s="5"/>
      <c r="L90" s="179"/>
      <c r="M90" s="175">
        <v>59.294505630000003</v>
      </c>
      <c r="N90" s="175">
        <v>48.297473699999998</v>
      </c>
      <c r="O90" s="176">
        <v>26.504760139999998</v>
      </c>
      <c r="P90" s="170">
        <v>6.2003805219999997</v>
      </c>
      <c r="Q90" s="176">
        <v>0.93308052500000005</v>
      </c>
      <c r="R90" s="170">
        <v>0</v>
      </c>
      <c r="S90" s="175">
        <v>141.2302005</v>
      </c>
      <c r="T90" s="5"/>
      <c r="U90" s="6"/>
      <c r="V90" s="6"/>
      <c r="W90" s="6"/>
      <c r="X90" s="6"/>
      <c r="Y90" s="6"/>
      <c r="Z90" s="6"/>
    </row>
    <row r="91" spans="1:26">
      <c r="A91" s="170">
        <v>87</v>
      </c>
      <c r="B91" s="170">
        <v>206428</v>
      </c>
      <c r="C91" s="170">
        <v>0</v>
      </c>
      <c r="D91" s="170">
        <v>0</v>
      </c>
      <c r="E91" s="170">
        <v>0</v>
      </c>
      <c r="F91" s="172">
        <v>0</v>
      </c>
      <c r="G91" s="172">
        <v>0</v>
      </c>
      <c r="H91" s="176"/>
      <c r="I91" s="179"/>
      <c r="J91" s="172">
        <v>0</v>
      </c>
      <c r="K91" s="5"/>
      <c r="L91" s="179"/>
      <c r="M91" s="175">
        <v>59.294505630000003</v>
      </c>
      <c r="N91" s="175">
        <v>48.297473699999998</v>
      </c>
      <c r="O91" s="176">
        <v>26.504760139999998</v>
      </c>
      <c r="P91" s="170">
        <v>6.2003805219999997</v>
      </c>
      <c r="Q91" s="176">
        <v>0.93308052500000005</v>
      </c>
      <c r="R91" s="170">
        <v>0</v>
      </c>
      <c r="S91" s="175">
        <v>141.2302005</v>
      </c>
      <c r="T91" s="5"/>
      <c r="U91" s="6"/>
      <c r="V91" s="6"/>
      <c r="W91" s="6"/>
      <c r="X91" s="6"/>
      <c r="Y91" s="6"/>
      <c r="Z91" s="6"/>
    </row>
    <row r="92" spans="1:26">
      <c r="A92" s="170">
        <v>88</v>
      </c>
      <c r="B92" s="170">
        <v>185189</v>
      </c>
      <c r="C92" s="170">
        <v>0</v>
      </c>
      <c r="D92" s="170">
        <v>0</v>
      </c>
      <c r="E92" s="170">
        <v>0</v>
      </c>
      <c r="F92" s="172">
        <v>0</v>
      </c>
      <c r="G92" s="172">
        <v>0</v>
      </c>
      <c r="H92" s="176"/>
      <c r="I92" s="179"/>
      <c r="J92" s="172">
        <v>0</v>
      </c>
      <c r="K92" s="5"/>
      <c r="L92" s="179"/>
      <c r="M92" s="175">
        <v>59.294505630000003</v>
      </c>
      <c r="N92" s="175">
        <v>48.297473699999998</v>
      </c>
      <c r="O92" s="176">
        <v>26.504760139999998</v>
      </c>
      <c r="P92" s="170">
        <v>6.2003805219999997</v>
      </c>
      <c r="Q92" s="176">
        <v>0.93308052500000005</v>
      </c>
      <c r="R92" s="170">
        <v>0</v>
      </c>
      <c r="S92" s="175">
        <v>141.2302005</v>
      </c>
      <c r="T92" s="5"/>
      <c r="U92" s="6"/>
      <c r="V92" s="6"/>
      <c r="W92" s="6"/>
      <c r="X92" s="6"/>
      <c r="Y92" s="6"/>
      <c r="Z92" s="6"/>
    </row>
    <row r="93" spans="1:26">
      <c r="A93" s="170">
        <v>89</v>
      </c>
      <c r="B93" s="170">
        <v>161430</v>
      </c>
      <c r="C93" s="170">
        <v>0</v>
      </c>
      <c r="D93" s="170">
        <v>0</v>
      </c>
      <c r="E93" s="170">
        <v>0</v>
      </c>
      <c r="F93" s="172">
        <v>0</v>
      </c>
      <c r="G93" s="172">
        <v>0</v>
      </c>
      <c r="H93" s="176"/>
      <c r="I93" s="179"/>
      <c r="J93" s="172">
        <v>0</v>
      </c>
      <c r="K93" s="5"/>
      <c r="L93" s="173"/>
      <c r="M93" s="175">
        <v>59.294505630000003</v>
      </c>
      <c r="N93" s="175">
        <v>48.297473699999998</v>
      </c>
      <c r="O93" s="176">
        <v>26.504760139999998</v>
      </c>
      <c r="P93" s="170">
        <v>6.2003805219999997</v>
      </c>
      <c r="Q93" s="176">
        <v>0.79719501199999998</v>
      </c>
      <c r="R93" s="170">
        <v>0</v>
      </c>
      <c r="S93" s="175">
        <v>141.09431499999999</v>
      </c>
      <c r="T93" s="5"/>
      <c r="U93" s="6"/>
      <c r="V93" s="6"/>
      <c r="W93" s="6"/>
      <c r="X93" s="6"/>
      <c r="Y93" s="6"/>
      <c r="Z93" s="6"/>
    </row>
    <row r="94" spans="1:26">
      <c r="A94" s="170">
        <v>90</v>
      </c>
      <c r="B94" s="170">
        <v>609503</v>
      </c>
      <c r="C94" s="170">
        <v>0</v>
      </c>
      <c r="D94" s="170">
        <v>0</v>
      </c>
      <c r="E94" s="170">
        <v>0</v>
      </c>
      <c r="F94" s="172">
        <v>0</v>
      </c>
      <c r="G94" s="180">
        <v>0</v>
      </c>
      <c r="H94" s="176"/>
      <c r="I94" s="179"/>
      <c r="J94" s="172">
        <v>0</v>
      </c>
      <c r="K94" s="5"/>
      <c r="L94" s="173"/>
      <c r="M94" s="175">
        <v>59.294505630000003</v>
      </c>
      <c r="N94" s="175">
        <v>48.297473699999998</v>
      </c>
      <c r="O94" s="176">
        <v>26.504760139999998</v>
      </c>
      <c r="P94" s="170">
        <v>6.2003805219999997</v>
      </c>
      <c r="Q94" s="176">
        <v>0.79719501199999998</v>
      </c>
      <c r="R94" s="170">
        <v>0</v>
      </c>
      <c r="S94" s="175">
        <v>141.09431499999999</v>
      </c>
      <c r="T94" s="5"/>
      <c r="U94" s="6"/>
      <c r="V94" s="6"/>
      <c r="W94" s="6"/>
      <c r="X94" s="6"/>
      <c r="Y94" s="6"/>
      <c r="Z94" s="6"/>
    </row>
    <row r="95" spans="1:26">
      <c r="A95" s="157" t="s">
        <v>1073</v>
      </c>
      <c r="B95" s="181">
        <v>67081234</v>
      </c>
      <c r="C95" s="182"/>
      <c r="D95" s="182"/>
      <c r="E95" s="182"/>
      <c r="F95" s="182"/>
      <c r="G95" s="183"/>
      <c r="H95" s="182"/>
      <c r="I95" s="184"/>
      <c r="J95" s="182"/>
      <c r="K95" s="182"/>
      <c r="L95" s="182"/>
      <c r="M95" s="182"/>
      <c r="N95" s="182"/>
      <c r="O95" s="182"/>
      <c r="P95" s="182"/>
      <c r="Q95" s="182"/>
      <c r="R95" s="185"/>
      <c r="S95" s="186">
        <v>10684.12787</v>
      </c>
      <c r="T95" s="5"/>
      <c r="U95" s="6"/>
      <c r="V95" s="6"/>
      <c r="W95" s="6"/>
      <c r="X95" s="6"/>
      <c r="Y95" s="6"/>
      <c r="Z95" s="6"/>
    </row>
    <row r="96" spans="1:26">
      <c r="A96" s="5"/>
      <c r="B96" s="5"/>
      <c r="C96" s="5"/>
      <c r="D96" s="5"/>
      <c r="E96" s="5"/>
      <c r="F96" s="5"/>
      <c r="G96" s="5"/>
      <c r="H96" s="5"/>
      <c r="I96" s="187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6"/>
      <c r="V96" s="6"/>
      <c r="W96" s="6"/>
      <c r="X96" s="6"/>
      <c r="Y96" s="6"/>
      <c r="Z96" s="6"/>
    </row>
    <row r="97" spans="1:26">
      <c r="A97" s="5"/>
      <c r="B97" s="5"/>
      <c r="C97" s="5"/>
      <c r="D97" s="5"/>
      <c r="E97" s="5"/>
      <c r="F97" s="5"/>
      <c r="G97" s="5"/>
      <c r="H97" s="5"/>
      <c r="I97" s="187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6"/>
      <c r="V97" s="6"/>
      <c r="W97" s="6"/>
      <c r="X97" s="6"/>
      <c r="Y97" s="6"/>
      <c r="Z97" s="6"/>
    </row>
    <row r="98" spans="1:26">
      <c r="A98" s="188" t="s">
        <v>1074</v>
      </c>
      <c r="B98" s="166"/>
      <c r="C98" s="189">
        <v>6278.587716</v>
      </c>
      <c r="D98" s="189"/>
      <c r="E98" s="166"/>
      <c r="F98" s="189"/>
      <c r="G98" s="166"/>
      <c r="H98" s="166"/>
      <c r="I98" s="190"/>
      <c r="J98" s="166"/>
      <c r="K98" s="166"/>
      <c r="L98" s="166"/>
      <c r="M98" s="166"/>
      <c r="N98" s="166"/>
      <c r="O98" s="166"/>
      <c r="P98" s="166"/>
      <c r="Q98" s="166"/>
      <c r="R98" s="166"/>
      <c r="S98" s="167"/>
      <c r="T98" s="5"/>
      <c r="U98" s="6"/>
      <c r="V98" s="6"/>
      <c r="W98" s="6"/>
      <c r="X98" s="6"/>
      <c r="Y98" s="6"/>
      <c r="Z98" s="6"/>
    </row>
    <row r="99" spans="1:26">
      <c r="A99" s="191" t="s">
        <v>1075</v>
      </c>
      <c r="B99" s="183"/>
      <c r="C99" s="192">
        <v>15.927148669999999</v>
      </c>
      <c r="D99" s="192"/>
      <c r="E99" s="183"/>
      <c r="F99" s="192"/>
      <c r="G99" s="183"/>
      <c r="H99" s="183"/>
      <c r="I99" s="193"/>
      <c r="J99" s="183"/>
      <c r="K99" s="183"/>
      <c r="L99" s="183"/>
      <c r="M99" s="183"/>
      <c r="N99" s="183"/>
      <c r="O99" s="183"/>
      <c r="P99" s="183"/>
      <c r="Q99" s="183"/>
      <c r="R99" s="183"/>
      <c r="S99" s="194"/>
      <c r="T99" s="5"/>
      <c r="U99" s="6"/>
      <c r="V99" s="6"/>
      <c r="W99" s="6"/>
      <c r="X99" s="6"/>
      <c r="Y99" s="6"/>
      <c r="Z99" s="6"/>
    </row>
    <row r="100" spans="1:26">
      <c r="A100" s="5"/>
      <c r="B100" s="5"/>
      <c r="C100" s="5"/>
      <c r="D100" s="5"/>
      <c r="E100" s="5"/>
      <c r="F100" s="5"/>
      <c r="G100" s="5"/>
      <c r="H100" s="5"/>
      <c r="I100" s="187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6"/>
      <c r="V100" s="6"/>
      <c r="W100" s="6"/>
      <c r="X100" s="6"/>
      <c r="Y100" s="6"/>
      <c r="Z100" s="6"/>
    </row>
    <row r="101" spans="1:26">
      <c r="A101" s="5" t="s">
        <v>1098</v>
      </c>
      <c r="B101" s="5"/>
      <c r="C101" s="5"/>
      <c r="D101" s="5"/>
      <c r="E101" s="5"/>
      <c r="F101" s="5"/>
      <c r="G101" s="5"/>
      <c r="H101" s="5"/>
      <c r="I101" s="187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6"/>
      <c r="V101" s="6"/>
      <c r="W101" s="6"/>
      <c r="X101" s="6"/>
      <c r="Y101" s="6"/>
      <c r="Z101" s="6"/>
    </row>
    <row r="102" spans="1:26">
      <c r="A102" s="5" t="s">
        <v>1099</v>
      </c>
      <c r="B102" s="5"/>
      <c r="C102" s="5"/>
      <c r="D102" s="5"/>
      <c r="E102" s="5"/>
      <c r="F102" s="5"/>
      <c r="G102" s="5"/>
      <c r="H102" s="5"/>
      <c r="I102" s="187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6"/>
      <c r="V102" s="6"/>
      <c r="W102" s="6"/>
      <c r="X102" s="6"/>
      <c r="Y102" s="6"/>
      <c r="Z102" s="6"/>
    </row>
    <row r="103" spans="1:26">
      <c r="A103" s="5"/>
      <c r="B103" s="5"/>
      <c r="C103" s="5"/>
      <c r="D103" s="5"/>
      <c r="E103" s="5"/>
      <c r="F103" s="5"/>
      <c r="G103" s="5"/>
      <c r="H103" s="5"/>
      <c r="I103" s="187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6"/>
      <c r="V103" s="6"/>
      <c r="W103" s="6"/>
      <c r="X103" s="6"/>
      <c r="Y103" s="6"/>
      <c r="Z103" s="6"/>
    </row>
    <row r="104" spans="1:26">
      <c r="A104" s="5"/>
      <c r="B104" s="5"/>
      <c r="C104" s="5"/>
      <c r="D104" s="5"/>
      <c r="E104" s="5"/>
      <c r="F104" s="5"/>
      <c r="G104" s="5"/>
      <c r="H104" s="5"/>
      <c r="I104" s="187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6"/>
      <c r="V104" s="6"/>
      <c r="W104" s="6"/>
      <c r="X104" s="6"/>
      <c r="Y104" s="6"/>
      <c r="Z104" s="6"/>
    </row>
    <row r="105" spans="1:26">
      <c r="A105" s="5"/>
      <c r="B105" s="5"/>
      <c r="C105" s="5"/>
      <c r="D105" s="5"/>
      <c r="E105" s="5"/>
      <c r="F105" s="5"/>
      <c r="G105" s="5"/>
      <c r="H105" s="5"/>
      <c r="I105" s="187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6"/>
      <c r="V105" s="6"/>
      <c r="W105" s="6"/>
      <c r="X105" s="6"/>
      <c r="Y105" s="6"/>
      <c r="Z105" s="6"/>
    </row>
    <row r="106" spans="1:26">
      <c r="A106" s="5"/>
      <c r="B106" s="5"/>
      <c r="C106" s="5"/>
      <c r="D106" s="5"/>
      <c r="E106" s="5"/>
      <c r="F106" s="5"/>
      <c r="G106" s="5"/>
      <c r="H106" s="5"/>
      <c r="I106" s="187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6"/>
      <c r="V106" s="6"/>
      <c r="W106" s="6"/>
      <c r="X106" s="6"/>
      <c r="Y106" s="6"/>
      <c r="Z106" s="6"/>
    </row>
    <row r="107" spans="1:26">
      <c r="A107" s="5"/>
      <c r="B107" s="5"/>
      <c r="C107" s="5"/>
      <c r="D107" s="5"/>
      <c r="E107" s="5"/>
      <c r="F107" s="5"/>
      <c r="G107" s="5"/>
      <c r="H107" s="5"/>
      <c r="I107" s="187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6"/>
      <c r="V107" s="6"/>
      <c r="W107" s="6"/>
      <c r="X107" s="6"/>
      <c r="Y107" s="6"/>
      <c r="Z107" s="6"/>
    </row>
    <row r="108" spans="1:26">
      <c r="A108" s="5"/>
      <c r="B108" s="5"/>
      <c r="C108" s="5"/>
      <c r="D108" s="5"/>
      <c r="E108" s="5"/>
      <c r="F108" s="5"/>
      <c r="G108" s="5"/>
      <c r="H108" s="5"/>
      <c r="I108" s="187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6"/>
      <c r="V108" s="6"/>
      <c r="W108" s="6"/>
      <c r="X108" s="6"/>
      <c r="Y108" s="6"/>
      <c r="Z108" s="6"/>
    </row>
    <row r="109" spans="1:26">
      <c r="A109" s="5"/>
      <c r="B109" s="5"/>
      <c r="C109" s="5"/>
      <c r="D109" s="5"/>
      <c r="E109" s="5"/>
      <c r="F109" s="5"/>
      <c r="G109" s="5"/>
      <c r="H109" s="5"/>
      <c r="I109" s="187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6"/>
      <c r="V109" s="6"/>
      <c r="W109" s="6"/>
      <c r="X109" s="6"/>
      <c r="Y109" s="6"/>
      <c r="Z109" s="6"/>
    </row>
    <row r="110" spans="1:26">
      <c r="A110" s="5"/>
      <c r="B110" s="5"/>
      <c r="C110" s="5"/>
      <c r="D110" s="5"/>
      <c r="E110" s="5"/>
      <c r="F110" s="5"/>
      <c r="G110" s="5"/>
      <c r="H110" s="5"/>
      <c r="I110" s="187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6"/>
      <c r="V110" s="6"/>
      <c r="W110" s="6"/>
      <c r="X110" s="6"/>
      <c r="Y110" s="6"/>
      <c r="Z110" s="6"/>
    </row>
    <row r="111" spans="1:26">
      <c r="A111" s="5"/>
      <c r="B111" s="5"/>
      <c r="C111" s="5"/>
      <c r="D111" s="5"/>
      <c r="E111" s="5"/>
      <c r="F111" s="5"/>
      <c r="G111" s="5"/>
      <c r="H111" s="5"/>
      <c r="I111" s="187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6"/>
      <c r="V111" s="6"/>
      <c r="W111" s="6"/>
      <c r="X111" s="6"/>
      <c r="Y111" s="6"/>
      <c r="Z111" s="6"/>
    </row>
    <row r="112" spans="1:26">
      <c r="A112" s="5"/>
      <c r="B112" s="5"/>
      <c r="C112" s="5"/>
      <c r="D112" s="5"/>
      <c r="E112" s="5"/>
      <c r="F112" s="5"/>
      <c r="G112" s="5"/>
      <c r="H112" s="5"/>
      <c r="I112" s="187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6"/>
      <c r="V112" s="6"/>
      <c r="W112" s="6"/>
      <c r="X112" s="6"/>
      <c r="Y112" s="6"/>
      <c r="Z112" s="6"/>
    </row>
    <row r="113" spans="1:26">
      <c r="A113" s="5"/>
      <c r="B113" s="5"/>
      <c r="C113" s="5"/>
      <c r="D113" s="5"/>
      <c r="E113" s="5"/>
      <c r="F113" s="5"/>
      <c r="G113" s="5"/>
      <c r="H113" s="5"/>
      <c r="I113" s="187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6"/>
      <c r="V113" s="6"/>
      <c r="W113" s="6"/>
      <c r="X113" s="6"/>
      <c r="Y113" s="6"/>
      <c r="Z113" s="6"/>
    </row>
    <row r="114" spans="1:26">
      <c r="A114" s="5"/>
      <c r="B114" s="5"/>
      <c r="C114" s="5"/>
      <c r="D114" s="5"/>
      <c r="E114" s="5"/>
      <c r="F114" s="5"/>
      <c r="G114" s="5"/>
      <c r="H114" s="5"/>
      <c r="I114" s="187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6"/>
      <c r="V114" s="6"/>
      <c r="W114" s="6"/>
      <c r="X114" s="6"/>
      <c r="Y114" s="6"/>
      <c r="Z114" s="6"/>
    </row>
    <row r="115" spans="1:26">
      <c r="A115" s="5"/>
      <c r="B115" s="5"/>
      <c r="C115" s="5"/>
      <c r="D115" s="5"/>
      <c r="E115" s="5"/>
      <c r="F115" s="5"/>
      <c r="G115" s="5"/>
      <c r="H115" s="5"/>
      <c r="I115" s="187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6"/>
      <c r="V115" s="6"/>
      <c r="W115" s="6"/>
      <c r="X115" s="6"/>
      <c r="Y115" s="6"/>
      <c r="Z115" s="6"/>
    </row>
    <row r="116" spans="1:26">
      <c r="A116" s="5"/>
      <c r="B116" s="5"/>
      <c r="C116" s="5"/>
      <c r="D116" s="5"/>
      <c r="E116" s="5"/>
      <c r="F116" s="5"/>
      <c r="G116" s="5"/>
      <c r="H116" s="5"/>
      <c r="I116" s="187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6"/>
      <c r="V116" s="6"/>
      <c r="W116" s="6"/>
      <c r="X116" s="6"/>
      <c r="Y116" s="6"/>
      <c r="Z116" s="6"/>
    </row>
    <row r="117" spans="1:26">
      <c r="A117" s="5"/>
      <c r="B117" s="5"/>
      <c r="C117" s="5"/>
      <c r="D117" s="5"/>
      <c r="E117" s="5"/>
      <c r="F117" s="5"/>
      <c r="G117" s="5"/>
      <c r="H117" s="5"/>
      <c r="I117" s="187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6"/>
      <c r="V117" s="6"/>
      <c r="W117" s="6"/>
      <c r="X117" s="6"/>
      <c r="Y117" s="6"/>
      <c r="Z117" s="6"/>
    </row>
    <row r="118" spans="1:26">
      <c r="A118" s="5"/>
      <c r="B118" s="5"/>
      <c r="C118" s="5"/>
      <c r="D118" s="5"/>
      <c r="E118" s="5"/>
      <c r="F118" s="5"/>
      <c r="G118" s="5"/>
      <c r="H118" s="5"/>
      <c r="I118" s="187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6"/>
      <c r="V118" s="6"/>
      <c r="W118" s="6"/>
      <c r="X118" s="6"/>
      <c r="Y118" s="6"/>
      <c r="Z118" s="6"/>
    </row>
    <row r="119" spans="1:26">
      <c r="A119" s="5"/>
      <c r="B119" s="5"/>
      <c r="C119" s="5"/>
      <c r="D119" s="5"/>
      <c r="E119" s="5"/>
      <c r="F119" s="5"/>
      <c r="G119" s="5"/>
      <c r="H119" s="5"/>
      <c r="I119" s="187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6"/>
      <c r="V119" s="6"/>
      <c r="W119" s="6"/>
      <c r="X119" s="6"/>
      <c r="Y119" s="6"/>
      <c r="Z119" s="6"/>
    </row>
    <row r="120" spans="1:26">
      <c r="A120" s="5"/>
      <c r="B120" s="5"/>
      <c r="C120" s="5"/>
      <c r="D120" s="5"/>
      <c r="E120" s="5"/>
      <c r="F120" s="5"/>
      <c r="G120" s="5"/>
      <c r="H120" s="5"/>
      <c r="I120" s="187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6"/>
      <c r="V120" s="6"/>
      <c r="W120" s="6"/>
      <c r="X120" s="6"/>
      <c r="Y120" s="6"/>
      <c r="Z120" s="6"/>
    </row>
    <row r="121" spans="1:26">
      <c r="A121" s="5"/>
      <c r="B121" s="5"/>
      <c r="C121" s="5"/>
      <c r="D121" s="5"/>
      <c r="E121" s="5"/>
      <c r="F121" s="5"/>
      <c r="G121" s="5"/>
      <c r="H121" s="5"/>
      <c r="I121" s="187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6"/>
      <c r="V121" s="6"/>
      <c r="W121" s="6"/>
      <c r="X121" s="6"/>
      <c r="Y121" s="6"/>
      <c r="Z121" s="6"/>
    </row>
    <row r="122" spans="1:26">
      <c r="A122" s="5"/>
      <c r="B122" s="5"/>
      <c r="C122" s="5"/>
      <c r="D122" s="5"/>
      <c r="E122" s="5"/>
      <c r="F122" s="5"/>
      <c r="G122" s="5"/>
      <c r="H122" s="5"/>
      <c r="I122" s="187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6"/>
      <c r="V122" s="6"/>
      <c r="W122" s="6"/>
      <c r="X122" s="6"/>
      <c r="Y122" s="6"/>
      <c r="Z122" s="6"/>
    </row>
    <row r="123" spans="1:26">
      <c r="A123" s="5"/>
      <c r="B123" s="5"/>
      <c r="C123" s="5"/>
      <c r="D123" s="5"/>
      <c r="E123" s="5"/>
      <c r="F123" s="5"/>
      <c r="G123" s="5"/>
      <c r="H123" s="5"/>
      <c r="I123" s="187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6"/>
      <c r="V123" s="6"/>
      <c r="W123" s="6"/>
      <c r="X123" s="6"/>
      <c r="Y123" s="6"/>
      <c r="Z123" s="6"/>
    </row>
    <row r="124" spans="1:26">
      <c r="A124" s="5"/>
      <c r="B124" s="5"/>
      <c r="C124" s="5"/>
      <c r="D124" s="5"/>
      <c r="E124" s="5"/>
      <c r="F124" s="5"/>
      <c r="G124" s="5"/>
      <c r="H124" s="5"/>
      <c r="I124" s="187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6"/>
      <c r="V124" s="6"/>
      <c r="W124" s="6"/>
      <c r="X124" s="6"/>
      <c r="Y124" s="6"/>
      <c r="Z124" s="6"/>
    </row>
    <row r="125" spans="1:26">
      <c r="A125" s="5"/>
      <c r="B125" s="5"/>
      <c r="C125" s="5"/>
      <c r="D125" s="5"/>
      <c r="E125" s="5"/>
      <c r="F125" s="5"/>
      <c r="G125" s="5"/>
      <c r="H125" s="5"/>
      <c r="I125" s="187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6"/>
      <c r="V125" s="6"/>
      <c r="W125" s="6"/>
      <c r="X125" s="6"/>
      <c r="Y125" s="6"/>
      <c r="Z125" s="6"/>
    </row>
    <row r="126" spans="1:26">
      <c r="A126" s="5"/>
      <c r="B126" s="5"/>
      <c r="C126" s="5"/>
      <c r="D126" s="5"/>
      <c r="E126" s="5"/>
      <c r="F126" s="5"/>
      <c r="G126" s="5"/>
      <c r="H126" s="5"/>
      <c r="I126" s="187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6"/>
      <c r="V126" s="6"/>
      <c r="W126" s="6"/>
      <c r="X126" s="6"/>
      <c r="Y126" s="6"/>
      <c r="Z126" s="6"/>
    </row>
    <row r="127" spans="1:26">
      <c r="A127" s="5"/>
      <c r="B127" s="5"/>
      <c r="C127" s="5"/>
      <c r="D127" s="5"/>
      <c r="E127" s="5"/>
      <c r="F127" s="5"/>
      <c r="G127" s="5"/>
      <c r="H127" s="5"/>
      <c r="I127" s="187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6"/>
      <c r="V127" s="6"/>
      <c r="W127" s="6"/>
      <c r="X127" s="6"/>
      <c r="Y127" s="6"/>
      <c r="Z127" s="6"/>
    </row>
    <row r="128" spans="1:26">
      <c r="A128" s="5"/>
      <c r="B128" s="5"/>
      <c r="C128" s="5"/>
      <c r="D128" s="5"/>
      <c r="E128" s="5"/>
      <c r="F128" s="5"/>
      <c r="G128" s="5"/>
      <c r="H128" s="5"/>
      <c r="I128" s="187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6"/>
      <c r="V128" s="6"/>
      <c r="W128" s="6"/>
      <c r="X128" s="6"/>
      <c r="Y128" s="6"/>
      <c r="Z128" s="6"/>
    </row>
    <row r="129" spans="1:26">
      <c r="A129" s="5"/>
      <c r="B129" s="5"/>
      <c r="C129" s="5"/>
      <c r="D129" s="5"/>
      <c r="E129" s="5"/>
      <c r="F129" s="5"/>
      <c r="G129" s="5"/>
      <c r="H129" s="5"/>
      <c r="I129" s="187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6"/>
      <c r="V129" s="6"/>
      <c r="W129" s="6"/>
      <c r="X129" s="6"/>
      <c r="Y129" s="6"/>
      <c r="Z129" s="6"/>
    </row>
    <row r="130" spans="1:26">
      <c r="A130" s="5"/>
      <c r="B130" s="5"/>
      <c r="C130" s="5"/>
      <c r="D130" s="5"/>
      <c r="E130" s="5"/>
      <c r="F130" s="5"/>
      <c r="G130" s="5"/>
      <c r="H130" s="5"/>
      <c r="I130" s="187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6"/>
      <c r="V130" s="6"/>
      <c r="W130" s="6"/>
      <c r="X130" s="6"/>
      <c r="Y130" s="6"/>
      <c r="Z130" s="6"/>
    </row>
    <row r="131" spans="1:26">
      <c r="A131" s="5"/>
      <c r="B131" s="5"/>
      <c r="C131" s="5"/>
      <c r="D131" s="5"/>
      <c r="E131" s="5"/>
      <c r="F131" s="5"/>
      <c r="G131" s="5"/>
      <c r="H131" s="5"/>
      <c r="I131" s="187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6"/>
      <c r="V131" s="6"/>
      <c r="W131" s="6"/>
      <c r="X131" s="6"/>
      <c r="Y131" s="6"/>
      <c r="Z131" s="6"/>
    </row>
    <row r="132" spans="1:26">
      <c r="A132" s="5"/>
      <c r="B132" s="5"/>
      <c r="C132" s="5"/>
      <c r="D132" s="5"/>
      <c r="E132" s="5"/>
      <c r="F132" s="5"/>
      <c r="G132" s="5"/>
      <c r="H132" s="5"/>
      <c r="I132" s="187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6"/>
      <c r="V132" s="6"/>
      <c r="W132" s="6"/>
      <c r="X132" s="6"/>
      <c r="Y132" s="6"/>
      <c r="Z132" s="6"/>
    </row>
    <row r="133" spans="1:26">
      <c r="A133" s="5"/>
      <c r="B133" s="5"/>
      <c r="C133" s="5"/>
      <c r="D133" s="5"/>
      <c r="E133" s="5"/>
      <c r="F133" s="5"/>
      <c r="G133" s="5"/>
      <c r="H133" s="5"/>
      <c r="I133" s="187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6"/>
      <c r="V133" s="6"/>
      <c r="W133" s="6"/>
      <c r="X133" s="6"/>
      <c r="Y133" s="6"/>
      <c r="Z133" s="6"/>
    </row>
    <row r="134" spans="1:26">
      <c r="A134" s="5"/>
      <c r="B134" s="5"/>
      <c r="C134" s="5"/>
      <c r="D134" s="5"/>
      <c r="E134" s="5"/>
      <c r="F134" s="5"/>
      <c r="G134" s="5"/>
      <c r="H134" s="5"/>
      <c r="I134" s="187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6"/>
      <c r="V134" s="6"/>
      <c r="W134" s="6"/>
      <c r="X134" s="6"/>
      <c r="Y134" s="6"/>
      <c r="Z134" s="6"/>
    </row>
    <row r="135" spans="1:26">
      <c r="A135" s="5"/>
      <c r="B135" s="5"/>
      <c r="C135" s="5"/>
      <c r="D135" s="5"/>
      <c r="E135" s="5"/>
      <c r="F135" s="5"/>
      <c r="G135" s="5"/>
      <c r="H135" s="5"/>
      <c r="I135" s="187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6"/>
      <c r="V135" s="6"/>
      <c r="W135" s="6"/>
      <c r="X135" s="6"/>
      <c r="Y135" s="6"/>
      <c r="Z135" s="6"/>
    </row>
    <row r="136" spans="1:26">
      <c r="A136" s="5"/>
      <c r="B136" s="5"/>
      <c r="C136" s="5"/>
      <c r="D136" s="5"/>
      <c r="E136" s="5"/>
      <c r="F136" s="5"/>
      <c r="G136" s="5"/>
      <c r="H136" s="5"/>
      <c r="I136" s="187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6"/>
      <c r="V136" s="6"/>
      <c r="W136" s="6"/>
      <c r="X136" s="6"/>
      <c r="Y136" s="6"/>
      <c r="Z136" s="6"/>
    </row>
    <row r="137" spans="1:26">
      <c r="A137" s="5"/>
      <c r="B137" s="5"/>
      <c r="C137" s="5"/>
      <c r="D137" s="5"/>
      <c r="E137" s="5"/>
      <c r="F137" s="5"/>
      <c r="G137" s="5"/>
      <c r="H137" s="5"/>
      <c r="I137" s="187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6"/>
      <c r="V137" s="6"/>
      <c r="W137" s="6"/>
      <c r="X137" s="6"/>
      <c r="Y137" s="6"/>
      <c r="Z137" s="6"/>
    </row>
    <row r="138" spans="1:26">
      <c r="A138" s="5"/>
      <c r="B138" s="5"/>
      <c r="C138" s="5"/>
      <c r="D138" s="5"/>
      <c r="E138" s="5"/>
      <c r="F138" s="5"/>
      <c r="G138" s="5"/>
      <c r="H138" s="5"/>
      <c r="I138" s="187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6"/>
      <c r="V138" s="6"/>
      <c r="W138" s="6"/>
      <c r="X138" s="6"/>
      <c r="Y138" s="6"/>
      <c r="Z138" s="6"/>
    </row>
    <row r="139" spans="1:26">
      <c r="A139" s="5"/>
      <c r="B139" s="5"/>
      <c r="C139" s="5"/>
      <c r="D139" s="5"/>
      <c r="E139" s="5"/>
      <c r="F139" s="5"/>
      <c r="G139" s="5"/>
      <c r="H139" s="5"/>
      <c r="I139" s="187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6"/>
      <c r="V139" s="6"/>
      <c r="W139" s="6"/>
      <c r="X139" s="6"/>
      <c r="Y139" s="6"/>
      <c r="Z139" s="6"/>
    </row>
    <row r="140" spans="1:26">
      <c r="A140" s="5"/>
      <c r="B140" s="5"/>
      <c r="C140" s="5"/>
      <c r="D140" s="5"/>
      <c r="E140" s="5"/>
      <c r="F140" s="5"/>
      <c r="G140" s="5"/>
      <c r="H140" s="5"/>
      <c r="I140" s="187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6"/>
      <c r="V140" s="6"/>
      <c r="W140" s="6"/>
      <c r="X140" s="6"/>
      <c r="Y140" s="6"/>
      <c r="Z140" s="6"/>
    </row>
    <row r="141" spans="1:26">
      <c r="A141" s="5"/>
      <c r="B141" s="5"/>
      <c r="C141" s="5"/>
      <c r="D141" s="5"/>
      <c r="E141" s="5"/>
      <c r="F141" s="5"/>
      <c r="G141" s="5"/>
      <c r="H141" s="5"/>
      <c r="I141" s="187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6"/>
      <c r="V141" s="6"/>
      <c r="W141" s="6"/>
      <c r="X141" s="6"/>
      <c r="Y141" s="6"/>
      <c r="Z141" s="6"/>
    </row>
    <row r="142" spans="1:26">
      <c r="A142" s="5"/>
      <c r="B142" s="5"/>
      <c r="C142" s="5"/>
      <c r="D142" s="5"/>
      <c r="E142" s="5"/>
      <c r="F142" s="5"/>
      <c r="G142" s="5"/>
      <c r="H142" s="5"/>
      <c r="I142" s="187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6"/>
      <c r="V142" s="6"/>
      <c r="W142" s="6"/>
      <c r="X142" s="6"/>
      <c r="Y142" s="6"/>
      <c r="Z142" s="6"/>
    </row>
    <row r="143" spans="1:26">
      <c r="A143" s="5"/>
      <c r="B143" s="5"/>
      <c r="C143" s="5"/>
      <c r="D143" s="5"/>
      <c r="E143" s="5"/>
      <c r="F143" s="5"/>
      <c r="G143" s="5"/>
      <c r="H143" s="5"/>
      <c r="I143" s="187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6"/>
      <c r="V143" s="6"/>
      <c r="W143" s="6"/>
      <c r="X143" s="6"/>
      <c r="Y143" s="6"/>
      <c r="Z143" s="6"/>
    </row>
    <row r="144" spans="1:26">
      <c r="A144" s="5"/>
      <c r="B144" s="5"/>
      <c r="C144" s="5"/>
      <c r="D144" s="5"/>
      <c r="E144" s="5"/>
      <c r="F144" s="5"/>
      <c r="G144" s="5"/>
      <c r="H144" s="5"/>
      <c r="I144" s="187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6"/>
      <c r="V144" s="6"/>
      <c r="W144" s="6"/>
      <c r="X144" s="6"/>
      <c r="Y144" s="6"/>
      <c r="Z144" s="6"/>
    </row>
    <row r="145" spans="1:26">
      <c r="A145" s="5"/>
      <c r="B145" s="5"/>
      <c r="C145" s="5"/>
      <c r="D145" s="5"/>
      <c r="E145" s="5"/>
      <c r="F145" s="5"/>
      <c r="G145" s="5"/>
      <c r="H145" s="5"/>
      <c r="I145" s="187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6"/>
      <c r="V145" s="6"/>
      <c r="W145" s="6"/>
      <c r="X145" s="6"/>
      <c r="Y145" s="6"/>
      <c r="Z145" s="6"/>
    </row>
    <row r="146" spans="1:26">
      <c r="A146" s="5"/>
      <c r="B146" s="5"/>
      <c r="C146" s="5"/>
      <c r="D146" s="5"/>
      <c r="E146" s="5"/>
      <c r="F146" s="5"/>
      <c r="G146" s="5"/>
      <c r="H146" s="5"/>
      <c r="I146" s="187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6"/>
      <c r="V146" s="6"/>
      <c r="W146" s="6"/>
      <c r="X146" s="6"/>
      <c r="Y146" s="6"/>
      <c r="Z146" s="6"/>
    </row>
    <row r="147" spans="1:26">
      <c r="A147" s="5"/>
      <c r="B147" s="5"/>
      <c r="C147" s="5"/>
      <c r="D147" s="5"/>
      <c r="E147" s="5"/>
      <c r="F147" s="5"/>
      <c r="G147" s="5"/>
      <c r="H147" s="5"/>
      <c r="I147" s="187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6"/>
      <c r="V147" s="6"/>
      <c r="W147" s="6"/>
      <c r="X147" s="6"/>
      <c r="Y147" s="6"/>
      <c r="Z147" s="6"/>
    </row>
    <row r="148" spans="1:26">
      <c r="A148" s="5"/>
      <c r="B148" s="5"/>
      <c r="C148" s="5"/>
      <c r="D148" s="5"/>
      <c r="E148" s="5"/>
      <c r="F148" s="5"/>
      <c r="G148" s="5"/>
      <c r="H148" s="5"/>
      <c r="I148" s="187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6"/>
      <c r="V148" s="6"/>
      <c r="W148" s="6"/>
      <c r="X148" s="6"/>
      <c r="Y148" s="6"/>
      <c r="Z148" s="6"/>
    </row>
    <row r="149" spans="1:26">
      <c r="A149" s="5"/>
      <c r="B149" s="5"/>
      <c r="C149" s="5"/>
      <c r="D149" s="5"/>
      <c r="E149" s="5"/>
      <c r="F149" s="5"/>
      <c r="G149" s="5"/>
      <c r="H149" s="5"/>
      <c r="I149" s="187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6"/>
      <c r="V149" s="6"/>
      <c r="W149" s="6"/>
      <c r="X149" s="6"/>
      <c r="Y149" s="6"/>
      <c r="Z149" s="6"/>
    </row>
    <row r="150" spans="1:26">
      <c r="A150" s="5"/>
      <c r="B150" s="5"/>
      <c r="C150" s="5"/>
      <c r="D150" s="5"/>
      <c r="E150" s="5"/>
      <c r="F150" s="5"/>
      <c r="G150" s="5"/>
      <c r="H150" s="5"/>
      <c r="I150" s="187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6"/>
      <c r="V150" s="6"/>
      <c r="W150" s="6"/>
      <c r="X150" s="6"/>
      <c r="Y150" s="6"/>
      <c r="Z150" s="6"/>
    </row>
    <row r="151" spans="1:26">
      <c r="A151" s="5"/>
      <c r="B151" s="5"/>
      <c r="C151" s="5"/>
      <c r="D151" s="5"/>
      <c r="E151" s="5"/>
      <c r="F151" s="5"/>
      <c r="G151" s="5"/>
      <c r="H151" s="5"/>
      <c r="I151" s="187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6"/>
      <c r="V151" s="6"/>
      <c r="W151" s="6"/>
      <c r="X151" s="6"/>
      <c r="Y151" s="6"/>
      <c r="Z151" s="6"/>
    </row>
    <row r="152" spans="1:26">
      <c r="A152" s="5"/>
      <c r="B152" s="5"/>
      <c r="C152" s="5"/>
      <c r="D152" s="5"/>
      <c r="E152" s="5"/>
      <c r="F152" s="5"/>
      <c r="G152" s="5"/>
      <c r="H152" s="5"/>
      <c r="I152" s="187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6"/>
      <c r="V152" s="6"/>
      <c r="W152" s="6"/>
      <c r="X152" s="6"/>
      <c r="Y152" s="6"/>
      <c r="Z152" s="6"/>
    </row>
    <row r="153" spans="1:26">
      <c r="A153" s="5"/>
      <c r="B153" s="5"/>
      <c r="C153" s="5"/>
      <c r="D153" s="5"/>
      <c r="E153" s="5"/>
      <c r="F153" s="5"/>
      <c r="G153" s="5"/>
      <c r="H153" s="5"/>
      <c r="I153" s="187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6"/>
      <c r="V153" s="6"/>
      <c r="W153" s="6"/>
      <c r="X153" s="6"/>
      <c r="Y153" s="6"/>
      <c r="Z153" s="6"/>
    </row>
    <row r="154" spans="1:26">
      <c r="A154" s="5"/>
      <c r="B154" s="5"/>
      <c r="C154" s="5"/>
      <c r="D154" s="5"/>
      <c r="E154" s="5"/>
      <c r="F154" s="5"/>
      <c r="G154" s="5"/>
      <c r="H154" s="5"/>
      <c r="I154" s="187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6"/>
      <c r="V154" s="6"/>
      <c r="W154" s="6"/>
      <c r="X154" s="6"/>
      <c r="Y154" s="6"/>
      <c r="Z154" s="6"/>
    </row>
    <row r="155" spans="1:26">
      <c r="A155" s="5"/>
      <c r="B155" s="5"/>
      <c r="C155" s="5"/>
      <c r="D155" s="5"/>
      <c r="E155" s="5"/>
      <c r="F155" s="5"/>
      <c r="G155" s="5"/>
      <c r="H155" s="5"/>
      <c r="I155" s="187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6"/>
      <c r="V155" s="6"/>
      <c r="W155" s="6"/>
      <c r="X155" s="6"/>
      <c r="Y155" s="6"/>
      <c r="Z155" s="6"/>
    </row>
    <row r="156" spans="1:26">
      <c r="A156" s="5"/>
      <c r="B156" s="5"/>
      <c r="C156" s="5"/>
      <c r="D156" s="5"/>
      <c r="E156" s="5"/>
      <c r="F156" s="5"/>
      <c r="G156" s="5"/>
      <c r="H156" s="5"/>
      <c r="I156" s="187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6"/>
      <c r="V156" s="6"/>
      <c r="W156" s="6"/>
      <c r="X156" s="6"/>
      <c r="Y156" s="6"/>
      <c r="Z156" s="6"/>
    </row>
    <row r="157" spans="1:26">
      <c r="A157" s="5"/>
      <c r="B157" s="5"/>
      <c r="C157" s="5"/>
      <c r="D157" s="5"/>
      <c r="E157" s="5"/>
      <c r="F157" s="5"/>
      <c r="G157" s="5"/>
      <c r="H157" s="5"/>
      <c r="I157" s="187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6"/>
      <c r="V157" s="6"/>
      <c r="W157" s="6"/>
      <c r="X157" s="6"/>
      <c r="Y157" s="6"/>
      <c r="Z157" s="6"/>
    </row>
    <row r="158" spans="1:26">
      <c r="A158" s="5"/>
      <c r="B158" s="5"/>
      <c r="C158" s="5"/>
      <c r="D158" s="5"/>
      <c r="E158" s="5"/>
      <c r="F158" s="5"/>
      <c r="G158" s="5"/>
      <c r="H158" s="5"/>
      <c r="I158" s="187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6"/>
      <c r="V158" s="6"/>
      <c r="W158" s="6"/>
      <c r="X158" s="6"/>
      <c r="Y158" s="6"/>
      <c r="Z158" s="6"/>
    </row>
    <row r="159" spans="1:26">
      <c r="A159" s="5"/>
      <c r="B159" s="5"/>
      <c r="C159" s="5"/>
      <c r="D159" s="5"/>
      <c r="E159" s="5"/>
      <c r="F159" s="5"/>
      <c r="G159" s="5"/>
      <c r="H159" s="5"/>
      <c r="I159" s="187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6"/>
      <c r="V159" s="6"/>
      <c r="W159" s="6"/>
      <c r="X159" s="6"/>
      <c r="Y159" s="6"/>
      <c r="Z159" s="6"/>
    </row>
    <row r="160" spans="1:26">
      <c r="A160" s="5"/>
      <c r="B160" s="5"/>
      <c r="C160" s="5"/>
      <c r="D160" s="5"/>
      <c r="E160" s="5"/>
      <c r="F160" s="5"/>
      <c r="G160" s="5"/>
      <c r="H160" s="5"/>
      <c r="I160" s="187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6"/>
      <c r="V160" s="6"/>
      <c r="W160" s="6"/>
      <c r="X160" s="6"/>
      <c r="Y160" s="6"/>
      <c r="Z160" s="6"/>
    </row>
    <row r="161" spans="1:26">
      <c r="A161" s="5"/>
      <c r="B161" s="5"/>
      <c r="C161" s="5"/>
      <c r="D161" s="5"/>
      <c r="E161" s="5"/>
      <c r="F161" s="5"/>
      <c r="G161" s="5"/>
      <c r="H161" s="5"/>
      <c r="I161" s="187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6"/>
      <c r="V161" s="6"/>
      <c r="W161" s="6"/>
      <c r="X161" s="6"/>
      <c r="Y161" s="6"/>
      <c r="Z161" s="6"/>
    </row>
    <row r="162" spans="1:26">
      <c r="A162" s="5"/>
      <c r="B162" s="5"/>
      <c r="C162" s="5"/>
      <c r="D162" s="5"/>
      <c r="E162" s="5"/>
      <c r="F162" s="5"/>
      <c r="G162" s="5"/>
      <c r="H162" s="5"/>
      <c r="I162" s="187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6"/>
      <c r="V162" s="6"/>
      <c r="W162" s="6"/>
      <c r="X162" s="6"/>
      <c r="Y162" s="6"/>
      <c r="Z162" s="6"/>
    </row>
    <row r="163" spans="1:26">
      <c r="A163" s="5"/>
      <c r="B163" s="5"/>
      <c r="C163" s="5"/>
      <c r="D163" s="5"/>
      <c r="E163" s="5"/>
      <c r="F163" s="5"/>
      <c r="G163" s="5"/>
      <c r="H163" s="5"/>
      <c r="I163" s="187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6"/>
      <c r="V163" s="6"/>
      <c r="W163" s="6"/>
      <c r="X163" s="6"/>
      <c r="Y163" s="6"/>
      <c r="Z163" s="6"/>
    </row>
    <row r="164" spans="1:26">
      <c r="A164" s="5"/>
      <c r="B164" s="5"/>
      <c r="C164" s="5"/>
      <c r="D164" s="5"/>
      <c r="E164" s="5"/>
      <c r="F164" s="5"/>
      <c r="G164" s="5"/>
      <c r="H164" s="5"/>
      <c r="I164" s="187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6"/>
      <c r="V164" s="6"/>
      <c r="W164" s="6"/>
      <c r="X164" s="6"/>
      <c r="Y164" s="6"/>
      <c r="Z164" s="6"/>
    </row>
    <row r="165" spans="1:26">
      <c r="A165" s="5"/>
      <c r="B165" s="5"/>
      <c r="C165" s="5"/>
      <c r="D165" s="5"/>
      <c r="E165" s="5"/>
      <c r="F165" s="5"/>
      <c r="G165" s="5"/>
      <c r="H165" s="5"/>
      <c r="I165" s="187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6"/>
      <c r="V165" s="6"/>
      <c r="W165" s="6"/>
      <c r="X165" s="6"/>
      <c r="Y165" s="6"/>
      <c r="Z165" s="6"/>
    </row>
    <row r="166" spans="1:26">
      <c r="A166" s="5"/>
      <c r="B166" s="5"/>
      <c r="C166" s="5"/>
      <c r="D166" s="5"/>
      <c r="E166" s="5"/>
      <c r="F166" s="5"/>
      <c r="G166" s="5"/>
      <c r="H166" s="5"/>
      <c r="I166" s="187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6"/>
      <c r="V166" s="6"/>
      <c r="W166" s="6"/>
      <c r="X166" s="6"/>
      <c r="Y166" s="6"/>
      <c r="Z166" s="6"/>
    </row>
    <row r="167" spans="1:26">
      <c r="A167" s="5"/>
      <c r="B167" s="5"/>
      <c r="C167" s="5"/>
      <c r="D167" s="5"/>
      <c r="E167" s="5"/>
      <c r="F167" s="5"/>
      <c r="G167" s="5"/>
      <c r="H167" s="5"/>
      <c r="I167" s="187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6"/>
      <c r="V167" s="6"/>
      <c r="W167" s="6"/>
      <c r="X167" s="6"/>
      <c r="Y167" s="6"/>
      <c r="Z167" s="6"/>
    </row>
    <row r="168" spans="1:26">
      <c r="A168" s="5"/>
      <c r="B168" s="5"/>
      <c r="C168" s="5"/>
      <c r="D168" s="5"/>
      <c r="E168" s="5"/>
      <c r="F168" s="5"/>
      <c r="G168" s="5"/>
      <c r="H168" s="5"/>
      <c r="I168" s="187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6"/>
      <c r="V168" s="6"/>
      <c r="W168" s="6"/>
      <c r="X168" s="6"/>
      <c r="Y168" s="6"/>
      <c r="Z168" s="6"/>
    </row>
    <row r="169" spans="1:26">
      <c r="A169" s="5"/>
      <c r="B169" s="5"/>
      <c r="C169" s="5"/>
      <c r="D169" s="5"/>
      <c r="E169" s="5"/>
      <c r="F169" s="5"/>
      <c r="G169" s="5"/>
      <c r="H169" s="5"/>
      <c r="I169" s="187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6"/>
      <c r="V169" s="6"/>
      <c r="W169" s="6"/>
      <c r="X169" s="6"/>
      <c r="Y169" s="6"/>
      <c r="Z169" s="6"/>
    </row>
    <row r="170" spans="1:26">
      <c r="A170" s="5"/>
      <c r="B170" s="5"/>
      <c r="C170" s="5"/>
      <c r="D170" s="5"/>
      <c r="E170" s="5"/>
      <c r="F170" s="5"/>
      <c r="G170" s="5"/>
      <c r="H170" s="5"/>
      <c r="I170" s="187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6"/>
      <c r="V170" s="6"/>
      <c r="W170" s="6"/>
      <c r="X170" s="6"/>
      <c r="Y170" s="6"/>
      <c r="Z170" s="6"/>
    </row>
    <row r="171" spans="1:26">
      <c r="A171" s="5"/>
      <c r="B171" s="5"/>
      <c r="C171" s="5"/>
      <c r="D171" s="5"/>
      <c r="E171" s="5"/>
      <c r="F171" s="5"/>
      <c r="G171" s="5"/>
      <c r="H171" s="5"/>
      <c r="I171" s="187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6"/>
      <c r="V171" s="6"/>
      <c r="W171" s="6"/>
      <c r="X171" s="6"/>
      <c r="Y171" s="6"/>
      <c r="Z171" s="6"/>
    </row>
    <row r="172" spans="1:26">
      <c r="A172" s="5"/>
      <c r="B172" s="5"/>
      <c r="C172" s="5"/>
      <c r="D172" s="5"/>
      <c r="E172" s="5"/>
      <c r="F172" s="5"/>
      <c r="G172" s="5"/>
      <c r="H172" s="5"/>
      <c r="I172" s="187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6"/>
      <c r="V172" s="6"/>
      <c r="W172" s="6"/>
      <c r="X172" s="6"/>
      <c r="Y172" s="6"/>
      <c r="Z172" s="6"/>
    </row>
    <row r="173" spans="1:26">
      <c r="A173" s="5"/>
      <c r="B173" s="5"/>
      <c r="C173" s="5"/>
      <c r="D173" s="5"/>
      <c r="E173" s="5"/>
      <c r="F173" s="5"/>
      <c r="G173" s="5"/>
      <c r="H173" s="5"/>
      <c r="I173" s="187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6"/>
      <c r="V173" s="6"/>
      <c r="W173" s="6"/>
      <c r="X173" s="6"/>
      <c r="Y173" s="6"/>
      <c r="Z173" s="6"/>
    </row>
    <row r="174" spans="1:26">
      <c r="A174" s="5"/>
      <c r="B174" s="5"/>
      <c r="C174" s="5"/>
      <c r="D174" s="5"/>
      <c r="E174" s="5"/>
      <c r="F174" s="5"/>
      <c r="G174" s="5"/>
      <c r="H174" s="5"/>
      <c r="I174" s="187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6"/>
      <c r="V174" s="6"/>
      <c r="W174" s="6"/>
      <c r="X174" s="6"/>
      <c r="Y174" s="6"/>
      <c r="Z174" s="6"/>
    </row>
    <row r="175" spans="1:26">
      <c r="A175" s="5"/>
      <c r="B175" s="5"/>
      <c r="C175" s="5"/>
      <c r="D175" s="5"/>
      <c r="E175" s="5"/>
      <c r="F175" s="5"/>
      <c r="G175" s="5"/>
      <c r="H175" s="5"/>
      <c r="I175" s="187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6"/>
      <c r="V175" s="6"/>
      <c r="W175" s="6"/>
      <c r="X175" s="6"/>
      <c r="Y175" s="6"/>
      <c r="Z175" s="6"/>
    </row>
    <row r="176" spans="1:26">
      <c r="A176" s="5"/>
      <c r="B176" s="5"/>
      <c r="C176" s="5"/>
      <c r="D176" s="5"/>
      <c r="E176" s="5"/>
      <c r="F176" s="5"/>
      <c r="G176" s="5"/>
      <c r="H176" s="5"/>
      <c r="I176" s="187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6"/>
      <c r="V176" s="6"/>
      <c r="W176" s="6"/>
      <c r="X176" s="6"/>
      <c r="Y176" s="6"/>
      <c r="Z176" s="6"/>
    </row>
    <row r="177" spans="1:26">
      <c r="A177" s="5"/>
      <c r="B177" s="5"/>
      <c r="C177" s="5"/>
      <c r="D177" s="5"/>
      <c r="E177" s="5"/>
      <c r="F177" s="5"/>
      <c r="G177" s="5"/>
      <c r="H177" s="5"/>
      <c r="I177" s="187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6"/>
      <c r="V177" s="6"/>
      <c r="W177" s="6"/>
      <c r="X177" s="6"/>
      <c r="Y177" s="6"/>
      <c r="Z177" s="6"/>
    </row>
    <row r="178" spans="1:26">
      <c r="A178" s="5"/>
      <c r="B178" s="5"/>
      <c r="C178" s="5"/>
      <c r="D178" s="5"/>
      <c r="E178" s="5"/>
      <c r="F178" s="5"/>
      <c r="G178" s="5"/>
      <c r="H178" s="5"/>
      <c r="I178" s="187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6"/>
      <c r="V178" s="6"/>
      <c r="W178" s="6"/>
      <c r="X178" s="6"/>
      <c r="Y178" s="6"/>
      <c r="Z178" s="6"/>
    </row>
    <row r="179" spans="1:26">
      <c r="A179" s="5"/>
      <c r="B179" s="5"/>
      <c r="C179" s="5"/>
      <c r="D179" s="5"/>
      <c r="E179" s="5"/>
      <c r="F179" s="5"/>
      <c r="G179" s="5"/>
      <c r="H179" s="5"/>
      <c r="I179" s="187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6"/>
      <c r="V179" s="6"/>
      <c r="W179" s="6"/>
      <c r="X179" s="6"/>
      <c r="Y179" s="6"/>
      <c r="Z179" s="6"/>
    </row>
    <row r="180" spans="1:26">
      <c r="A180" s="5"/>
      <c r="B180" s="5"/>
      <c r="C180" s="5"/>
      <c r="D180" s="5"/>
      <c r="E180" s="5"/>
      <c r="F180" s="5"/>
      <c r="G180" s="5"/>
      <c r="H180" s="5"/>
      <c r="I180" s="187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6"/>
      <c r="V180" s="6"/>
      <c r="W180" s="6"/>
      <c r="X180" s="6"/>
      <c r="Y180" s="6"/>
      <c r="Z180" s="6"/>
    </row>
    <row r="181" spans="1:26">
      <c r="A181" s="5"/>
      <c r="B181" s="5"/>
      <c r="C181" s="5"/>
      <c r="D181" s="5"/>
      <c r="E181" s="5"/>
      <c r="F181" s="5"/>
      <c r="G181" s="5"/>
      <c r="H181" s="5"/>
      <c r="I181" s="187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6"/>
      <c r="V181" s="6"/>
      <c r="W181" s="6"/>
      <c r="X181" s="6"/>
      <c r="Y181" s="6"/>
      <c r="Z181" s="6"/>
    </row>
    <row r="182" spans="1:26">
      <c r="A182" s="5"/>
      <c r="B182" s="5"/>
      <c r="C182" s="5"/>
      <c r="D182" s="5"/>
      <c r="E182" s="5"/>
      <c r="F182" s="5"/>
      <c r="G182" s="5"/>
      <c r="H182" s="5"/>
      <c r="I182" s="187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6"/>
      <c r="V182" s="6"/>
      <c r="W182" s="6"/>
      <c r="X182" s="6"/>
      <c r="Y182" s="6"/>
      <c r="Z182" s="6"/>
    </row>
    <row r="183" spans="1:26">
      <c r="A183" s="5"/>
      <c r="B183" s="5"/>
      <c r="C183" s="5"/>
      <c r="D183" s="5"/>
      <c r="E183" s="5"/>
      <c r="F183" s="5"/>
      <c r="G183" s="5"/>
      <c r="H183" s="5"/>
      <c r="I183" s="187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6"/>
      <c r="V183" s="6"/>
      <c r="W183" s="6"/>
      <c r="X183" s="6"/>
      <c r="Y183" s="6"/>
      <c r="Z183" s="6"/>
    </row>
    <row r="184" spans="1:26">
      <c r="A184" s="5"/>
      <c r="B184" s="5"/>
      <c r="C184" s="5"/>
      <c r="D184" s="5"/>
      <c r="E184" s="5"/>
      <c r="F184" s="5"/>
      <c r="G184" s="5"/>
      <c r="H184" s="5"/>
      <c r="I184" s="187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6"/>
      <c r="V184" s="6"/>
      <c r="W184" s="6"/>
      <c r="X184" s="6"/>
      <c r="Y184" s="6"/>
      <c r="Z184" s="6"/>
    </row>
    <row r="185" spans="1:26">
      <c r="A185" s="5"/>
      <c r="B185" s="5"/>
      <c r="C185" s="5"/>
      <c r="D185" s="5"/>
      <c r="E185" s="5"/>
      <c r="F185" s="5"/>
      <c r="G185" s="5"/>
      <c r="H185" s="5"/>
      <c r="I185" s="187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6"/>
      <c r="V185" s="6"/>
      <c r="W185" s="6"/>
      <c r="X185" s="6"/>
      <c r="Y185" s="6"/>
      <c r="Z185" s="6"/>
    </row>
    <row r="186" spans="1:26">
      <c r="A186" s="5"/>
      <c r="B186" s="5"/>
      <c r="C186" s="5"/>
      <c r="D186" s="5"/>
      <c r="E186" s="5"/>
      <c r="F186" s="5"/>
      <c r="G186" s="5"/>
      <c r="H186" s="5"/>
      <c r="I186" s="187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6"/>
      <c r="V186" s="6"/>
      <c r="W186" s="6"/>
      <c r="X186" s="6"/>
      <c r="Y186" s="6"/>
      <c r="Z186" s="6"/>
    </row>
    <row r="187" spans="1:26">
      <c r="A187" s="5"/>
      <c r="B187" s="5"/>
      <c r="C187" s="5"/>
      <c r="D187" s="5"/>
      <c r="E187" s="5"/>
      <c r="F187" s="5"/>
      <c r="G187" s="5"/>
      <c r="H187" s="5"/>
      <c r="I187" s="187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6"/>
      <c r="V187" s="6"/>
      <c r="W187" s="6"/>
      <c r="X187" s="6"/>
      <c r="Y187" s="6"/>
      <c r="Z187" s="6"/>
    </row>
    <row r="188" spans="1:26">
      <c r="A188" s="5"/>
      <c r="B188" s="5"/>
      <c r="C188" s="5"/>
      <c r="D188" s="5"/>
      <c r="E188" s="5"/>
      <c r="F188" s="5"/>
      <c r="G188" s="5"/>
      <c r="H188" s="5"/>
      <c r="I188" s="187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6"/>
      <c r="V188" s="6"/>
      <c r="W188" s="6"/>
      <c r="X188" s="6"/>
      <c r="Y188" s="6"/>
      <c r="Z188" s="6"/>
    </row>
    <row r="189" spans="1:26">
      <c r="A189" s="5"/>
      <c r="B189" s="5"/>
      <c r="C189" s="5"/>
      <c r="D189" s="5"/>
      <c r="E189" s="5"/>
      <c r="F189" s="5"/>
      <c r="G189" s="5"/>
      <c r="H189" s="5"/>
      <c r="I189" s="187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6"/>
      <c r="V189" s="6"/>
      <c r="W189" s="6"/>
      <c r="X189" s="6"/>
      <c r="Y189" s="6"/>
      <c r="Z189" s="6"/>
    </row>
    <row r="190" spans="1:26">
      <c r="A190" s="5"/>
      <c r="B190" s="5"/>
      <c r="C190" s="5"/>
      <c r="D190" s="5"/>
      <c r="E190" s="5"/>
      <c r="F190" s="5"/>
      <c r="G190" s="5"/>
      <c r="H190" s="5"/>
      <c r="I190" s="187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6"/>
      <c r="V190" s="6"/>
      <c r="W190" s="6"/>
      <c r="X190" s="6"/>
      <c r="Y190" s="6"/>
      <c r="Z190" s="6"/>
    </row>
    <row r="191" spans="1:26">
      <c r="A191" s="5"/>
      <c r="B191" s="5"/>
      <c r="C191" s="5"/>
      <c r="D191" s="5"/>
      <c r="E191" s="5"/>
      <c r="F191" s="5"/>
      <c r="G191" s="5"/>
      <c r="H191" s="5"/>
      <c r="I191" s="187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6"/>
      <c r="V191" s="6"/>
      <c r="W191" s="6"/>
      <c r="X191" s="6"/>
      <c r="Y191" s="6"/>
      <c r="Z191" s="6"/>
    </row>
    <row r="192" spans="1:26">
      <c r="A192" s="5"/>
      <c r="B192" s="5"/>
      <c r="C192" s="5"/>
      <c r="D192" s="5"/>
      <c r="E192" s="5"/>
      <c r="F192" s="5"/>
      <c r="G192" s="5"/>
      <c r="H192" s="5"/>
      <c r="I192" s="187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6"/>
      <c r="V192" s="6"/>
      <c r="W192" s="6"/>
      <c r="X192" s="6"/>
      <c r="Y192" s="6"/>
      <c r="Z192" s="6"/>
    </row>
    <row r="193" spans="1:26">
      <c r="A193" s="5"/>
      <c r="B193" s="5"/>
      <c r="C193" s="5"/>
      <c r="D193" s="5"/>
      <c r="E193" s="5"/>
      <c r="F193" s="5"/>
      <c r="G193" s="5"/>
      <c r="H193" s="5"/>
      <c r="I193" s="187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6"/>
      <c r="V193" s="6"/>
      <c r="W193" s="6"/>
      <c r="X193" s="6"/>
      <c r="Y193" s="6"/>
      <c r="Z193" s="6"/>
    </row>
    <row r="194" spans="1:26">
      <c r="A194" s="5"/>
      <c r="B194" s="5"/>
      <c r="C194" s="5"/>
      <c r="D194" s="5"/>
      <c r="E194" s="5"/>
      <c r="F194" s="5"/>
      <c r="G194" s="5"/>
      <c r="H194" s="5"/>
      <c r="I194" s="187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6"/>
      <c r="V194" s="6"/>
      <c r="W194" s="6"/>
      <c r="X194" s="6"/>
      <c r="Y194" s="6"/>
      <c r="Z194" s="6"/>
    </row>
    <row r="195" spans="1:26">
      <c r="A195" s="5"/>
      <c r="B195" s="5"/>
      <c r="C195" s="5"/>
      <c r="D195" s="5"/>
      <c r="E195" s="5"/>
      <c r="F195" s="5"/>
      <c r="G195" s="5"/>
      <c r="H195" s="5"/>
      <c r="I195" s="187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6"/>
      <c r="V195" s="6"/>
      <c r="W195" s="6"/>
      <c r="X195" s="6"/>
      <c r="Y195" s="6"/>
      <c r="Z195" s="6"/>
    </row>
    <row r="196" spans="1:26">
      <c r="A196" s="5"/>
      <c r="B196" s="5"/>
      <c r="C196" s="5"/>
      <c r="D196" s="5"/>
      <c r="E196" s="5"/>
      <c r="F196" s="5"/>
      <c r="G196" s="5"/>
      <c r="H196" s="5"/>
      <c r="I196" s="187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6"/>
      <c r="V196" s="6"/>
      <c r="W196" s="6"/>
      <c r="X196" s="6"/>
      <c r="Y196" s="6"/>
      <c r="Z196" s="6"/>
    </row>
    <row r="197" spans="1:26">
      <c r="A197" s="5"/>
      <c r="B197" s="5"/>
      <c r="C197" s="5"/>
      <c r="D197" s="5"/>
      <c r="E197" s="5"/>
      <c r="F197" s="5"/>
      <c r="G197" s="5"/>
      <c r="H197" s="5"/>
      <c r="I197" s="187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6"/>
      <c r="V197" s="6"/>
      <c r="W197" s="6"/>
      <c r="X197" s="6"/>
      <c r="Y197" s="6"/>
      <c r="Z197" s="6"/>
    </row>
    <row r="198" spans="1:26">
      <c r="A198" s="5"/>
      <c r="B198" s="5"/>
      <c r="C198" s="5"/>
      <c r="D198" s="5"/>
      <c r="E198" s="5"/>
      <c r="F198" s="5"/>
      <c r="G198" s="5"/>
      <c r="H198" s="5"/>
      <c r="I198" s="187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6"/>
      <c r="V198" s="6"/>
      <c r="W198" s="6"/>
      <c r="X198" s="6"/>
      <c r="Y198" s="6"/>
      <c r="Z198" s="6"/>
    </row>
    <row r="199" spans="1:26">
      <c r="A199" s="5"/>
      <c r="B199" s="5"/>
      <c r="C199" s="5"/>
      <c r="D199" s="5"/>
      <c r="E199" s="5"/>
      <c r="F199" s="5"/>
      <c r="G199" s="5"/>
      <c r="H199" s="5"/>
      <c r="I199" s="187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6"/>
      <c r="V199" s="6"/>
      <c r="W199" s="6"/>
      <c r="X199" s="6"/>
      <c r="Y199" s="6"/>
      <c r="Z199" s="6"/>
    </row>
    <row r="200" spans="1:26">
      <c r="A200" s="5"/>
      <c r="B200" s="5"/>
      <c r="C200" s="5"/>
      <c r="D200" s="5"/>
      <c r="E200" s="5"/>
      <c r="F200" s="5"/>
      <c r="G200" s="5"/>
      <c r="H200" s="5"/>
      <c r="I200" s="187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6"/>
      <c r="V200" s="6"/>
      <c r="W200" s="6"/>
      <c r="X200" s="6"/>
      <c r="Y200" s="6"/>
      <c r="Z200" s="6"/>
    </row>
    <row r="201" spans="1:26">
      <c r="A201" s="5"/>
      <c r="B201" s="5"/>
      <c r="C201" s="5"/>
      <c r="D201" s="5"/>
      <c r="E201" s="5"/>
      <c r="F201" s="5"/>
      <c r="G201" s="5"/>
      <c r="H201" s="5"/>
      <c r="I201" s="187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6"/>
      <c r="V201" s="6"/>
      <c r="W201" s="6"/>
      <c r="X201" s="6"/>
      <c r="Y201" s="6"/>
      <c r="Z201" s="6"/>
    </row>
    <row r="202" spans="1:26">
      <c r="A202" s="5"/>
      <c r="B202" s="5"/>
      <c r="C202" s="5"/>
      <c r="D202" s="5"/>
      <c r="E202" s="5"/>
      <c r="F202" s="5"/>
      <c r="G202" s="5"/>
      <c r="H202" s="5"/>
      <c r="I202" s="187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6"/>
      <c r="V202" s="6"/>
      <c r="W202" s="6"/>
      <c r="X202" s="6"/>
      <c r="Y202" s="6"/>
      <c r="Z202" s="6"/>
    </row>
    <row r="203" spans="1:26">
      <c r="A203" s="5"/>
      <c r="B203" s="5"/>
      <c r="C203" s="5"/>
      <c r="D203" s="5"/>
      <c r="E203" s="5"/>
      <c r="F203" s="5"/>
      <c r="G203" s="5"/>
      <c r="H203" s="5"/>
      <c r="I203" s="187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6"/>
      <c r="V203" s="6"/>
      <c r="W203" s="6"/>
      <c r="X203" s="6"/>
      <c r="Y203" s="6"/>
      <c r="Z203" s="6"/>
    </row>
    <row r="204" spans="1:26">
      <c r="A204" s="5"/>
      <c r="B204" s="5"/>
      <c r="C204" s="5"/>
      <c r="D204" s="5"/>
      <c r="E204" s="5"/>
      <c r="F204" s="5"/>
      <c r="G204" s="5"/>
      <c r="H204" s="5"/>
      <c r="I204" s="187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6"/>
      <c r="V204" s="6"/>
      <c r="W204" s="6"/>
      <c r="X204" s="6"/>
      <c r="Y204" s="6"/>
      <c r="Z204" s="6"/>
    </row>
    <row r="205" spans="1:26">
      <c r="A205" s="5"/>
      <c r="B205" s="5"/>
      <c r="C205" s="5"/>
      <c r="D205" s="5"/>
      <c r="E205" s="5"/>
      <c r="F205" s="5"/>
      <c r="G205" s="5"/>
      <c r="H205" s="5"/>
      <c r="I205" s="187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6"/>
      <c r="V205" s="6"/>
      <c r="W205" s="6"/>
      <c r="X205" s="6"/>
      <c r="Y205" s="6"/>
      <c r="Z205" s="6"/>
    </row>
    <row r="206" spans="1:26">
      <c r="A206" s="5"/>
      <c r="B206" s="5"/>
      <c r="C206" s="5"/>
      <c r="D206" s="5"/>
      <c r="E206" s="5"/>
      <c r="F206" s="5"/>
      <c r="G206" s="5"/>
      <c r="H206" s="5"/>
      <c r="I206" s="187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6"/>
      <c r="V206" s="6"/>
      <c r="W206" s="6"/>
      <c r="X206" s="6"/>
      <c r="Y206" s="6"/>
      <c r="Z206" s="6"/>
    </row>
    <row r="207" spans="1:26">
      <c r="A207" s="5"/>
      <c r="B207" s="5"/>
      <c r="C207" s="5"/>
      <c r="D207" s="5"/>
      <c r="E207" s="5"/>
      <c r="F207" s="5"/>
      <c r="G207" s="5"/>
      <c r="H207" s="5"/>
      <c r="I207" s="187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6"/>
      <c r="V207" s="6"/>
      <c r="W207" s="6"/>
      <c r="X207" s="6"/>
      <c r="Y207" s="6"/>
      <c r="Z207" s="6"/>
    </row>
    <row r="208" spans="1:26">
      <c r="A208" s="5"/>
      <c r="B208" s="5"/>
      <c r="C208" s="5"/>
      <c r="D208" s="5"/>
      <c r="E208" s="5"/>
      <c r="F208" s="5"/>
      <c r="G208" s="5"/>
      <c r="H208" s="5"/>
      <c r="I208" s="187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6"/>
      <c r="V208" s="6"/>
      <c r="W208" s="6"/>
      <c r="X208" s="6"/>
      <c r="Y208" s="6"/>
      <c r="Z208" s="6"/>
    </row>
    <row r="209" spans="1:26">
      <c r="A209" s="5"/>
      <c r="B209" s="5"/>
      <c r="C209" s="5"/>
      <c r="D209" s="5"/>
      <c r="E209" s="5"/>
      <c r="F209" s="5"/>
      <c r="G209" s="5"/>
      <c r="H209" s="5"/>
      <c r="I209" s="187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6"/>
      <c r="V209" s="6"/>
      <c r="W209" s="6"/>
      <c r="X209" s="6"/>
      <c r="Y209" s="6"/>
      <c r="Z209" s="6"/>
    </row>
    <row r="210" spans="1:26">
      <c r="A210" s="5"/>
      <c r="B210" s="5"/>
      <c r="C210" s="5"/>
      <c r="D210" s="5"/>
      <c r="E210" s="5"/>
      <c r="F210" s="5"/>
      <c r="G210" s="5"/>
      <c r="H210" s="5"/>
      <c r="I210" s="187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6"/>
      <c r="V210" s="6"/>
      <c r="W210" s="6"/>
      <c r="X210" s="6"/>
      <c r="Y210" s="6"/>
      <c r="Z210" s="6"/>
    </row>
    <row r="211" spans="1:26">
      <c r="A211" s="5"/>
      <c r="B211" s="5"/>
      <c r="C211" s="5"/>
      <c r="D211" s="5"/>
      <c r="E211" s="5"/>
      <c r="F211" s="5"/>
      <c r="G211" s="5"/>
      <c r="H211" s="5"/>
      <c r="I211" s="187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6"/>
      <c r="V211" s="6"/>
      <c r="W211" s="6"/>
      <c r="X211" s="6"/>
      <c r="Y211" s="6"/>
      <c r="Z211" s="6"/>
    </row>
    <row r="212" spans="1:26">
      <c r="A212" s="5"/>
      <c r="B212" s="5"/>
      <c r="C212" s="5"/>
      <c r="D212" s="5"/>
      <c r="E212" s="5"/>
      <c r="F212" s="5"/>
      <c r="G212" s="5"/>
      <c r="H212" s="5"/>
      <c r="I212" s="187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6"/>
      <c r="V212" s="6"/>
      <c r="W212" s="6"/>
      <c r="X212" s="6"/>
      <c r="Y212" s="6"/>
      <c r="Z212" s="6"/>
    </row>
    <row r="213" spans="1:26">
      <c r="A213" s="5"/>
      <c r="B213" s="5"/>
      <c r="C213" s="5"/>
      <c r="D213" s="5"/>
      <c r="E213" s="5"/>
      <c r="F213" s="5"/>
      <c r="G213" s="5"/>
      <c r="H213" s="5"/>
      <c r="I213" s="187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6"/>
      <c r="V213" s="6"/>
      <c r="W213" s="6"/>
      <c r="X213" s="6"/>
      <c r="Y213" s="6"/>
      <c r="Z213" s="6"/>
    </row>
    <row r="214" spans="1:26">
      <c r="A214" s="5"/>
      <c r="B214" s="5"/>
      <c r="C214" s="5"/>
      <c r="D214" s="5"/>
      <c r="E214" s="5"/>
      <c r="F214" s="5"/>
      <c r="G214" s="5"/>
      <c r="H214" s="5"/>
      <c r="I214" s="187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6"/>
      <c r="V214" s="6"/>
      <c r="W214" s="6"/>
      <c r="X214" s="6"/>
      <c r="Y214" s="6"/>
      <c r="Z214" s="6"/>
    </row>
    <row r="215" spans="1:26">
      <c r="A215" s="5"/>
      <c r="B215" s="5"/>
      <c r="C215" s="5"/>
      <c r="D215" s="5"/>
      <c r="E215" s="5"/>
      <c r="F215" s="5"/>
      <c r="G215" s="5"/>
      <c r="H215" s="5"/>
      <c r="I215" s="187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6"/>
      <c r="V215" s="6"/>
      <c r="W215" s="6"/>
      <c r="X215" s="6"/>
      <c r="Y215" s="6"/>
      <c r="Z215" s="6"/>
    </row>
    <row r="216" spans="1:26">
      <c r="A216" s="5"/>
      <c r="B216" s="5"/>
      <c r="C216" s="5"/>
      <c r="D216" s="5"/>
      <c r="E216" s="5"/>
      <c r="F216" s="5"/>
      <c r="G216" s="5"/>
      <c r="H216" s="5"/>
      <c r="I216" s="187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6"/>
      <c r="V216" s="6"/>
      <c r="W216" s="6"/>
      <c r="X216" s="6"/>
      <c r="Y216" s="6"/>
      <c r="Z216" s="6"/>
    </row>
    <row r="217" spans="1:26">
      <c r="A217" s="5"/>
      <c r="B217" s="5"/>
      <c r="C217" s="5"/>
      <c r="D217" s="5"/>
      <c r="E217" s="5"/>
      <c r="F217" s="5"/>
      <c r="G217" s="5"/>
      <c r="H217" s="5"/>
      <c r="I217" s="187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6"/>
      <c r="V217" s="6"/>
      <c r="W217" s="6"/>
      <c r="X217" s="6"/>
      <c r="Y217" s="6"/>
      <c r="Z217" s="6"/>
    </row>
    <row r="218" spans="1:26">
      <c r="A218" s="5"/>
      <c r="B218" s="5"/>
      <c r="C218" s="5"/>
      <c r="D218" s="5"/>
      <c r="E218" s="5"/>
      <c r="F218" s="5"/>
      <c r="G218" s="5"/>
      <c r="H218" s="5"/>
      <c r="I218" s="187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6"/>
      <c r="V218" s="6"/>
      <c r="W218" s="6"/>
      <c r="X218" s="6"/>
      <c r="Y218" s="6"/>
      <c r="Z218" s="6"/>
    </row>
    <row r="219" spans="1:26">
      <c r="A219" s="5"/>
      <c r="B219" s="5"/>
      <c r="C219" s="5"/>
      <c r="D219" s="5"/>
      <c r="E219" s="5"/>
      <c r="F219" s="5"/>
      <c r="G219" s="5"/>
      <c r="H219" s="5"/>
      <c r="I219" s="187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6"/>
      <c r="V219" s="6"/>
      <c r="W219" s="6"/>
      <c r="X219" s="6"/>
      <c r="Y219" s="6"/>
      <c r="Z219" s="6"/>
    </row>
    <row r="220" spans="1:26">
      <c r="A220" s="5"/>
      <c r="B220" s="5"/>
      <c r="C220" s="5"/>
      <c r="D220" s="5"/>
      <c r="E220" s="5"/>
      <c r="F220" s="5"/>
      <c r="G220" s="5"/>
      <c r="H220" s="5"/>
      <c r="I220" s="187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6"/>
      <c r="V220" s="6"/>
      <c r="W220" s="6"/>
      <c r="X220" s="6"/>
      <c r="Y220" s="6"/>
      <c r="Z220" s="6"/>
    </row>
    <row r="221" spans="1:26">
      <c r="A221" s="5"/>
      <c r="B221" s="5"/>
      <c r="C221" s="5"/>
      <c r="D221" s="5"/>
      <c r="E221" s="5"/>
      <c r="F221" s="5"/>
      <c r="G221" s="5"/>
      <c r="H221" s="5"/>
      <c r="I221" s="187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6"/>
      <c r="V221" s="6"/>
      <c r="W221" s="6"/>
      <c r="X221" s="6"/>
      <c r="Y221" s="6"/>
      <c r="Z221" s="6"/>
    </row>
    <row r="222" spans="1:26">
      <c r="A222" s="5"/>
      <c r="B222" s="5"/>
      <c r="C222" s="5"/>
      <c r="D222" s="5"/>
      <c r="E222" s="5"/>
      <c r="F222" s="5"/>
      <c r="G222" s="5"/>
      <c r="H222" s="5"/>
      <c r="I222" s="187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6"/>
      <c r="V222" s="6"/>
      <c r="W222" s="6"/>
      <c r="X222" s="6"/>
      <c r="Y222" s="6"/>
      <c r="Z222" s="6"/>
    </row>
    <row r="223" spans="1:26">
      <c r="A223" s="5"/>
      <c r="B223" s="5"/>
      <c r="C223" s="5"/>
      <c r="D223" s="5"/>
      <c r="E223" s="5"/>
      <c r="F223" s="5"/>
      <c r="G223" s="5"/>
      <c r="H223" s="5"/>
      <c r="I223" s="187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6"/>
      <c r="V223" s="6"/>
      <c r="W223" s="6"/>
      <c r="X223" s="6"/>
      <c r="Y223" s="6"/>
      <c r="Z223" s="6"/>
    </row>
    <row r="224" spans="1:26">
      <c r="A224" s="5"/>
      <c r="B224" s="5"/>
      <c r="C224" s="5"/>
      <c r="D224" s="5"/>
      <c r="E224" s="5"/>
      <c r="F224" s="5"/>
      <c r="G224" s="5"/>
      <c r="H224" s="5"/>
      <c r="I224" s="187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6"/>
      <c r="V224" s="6"/>
      <c r="W224" s="6"/>
      <c r="X224" s="6"/>
      <c r="Y224" s="6"/>
      <c r="Z224" s="6"/>
    </row>
    <row r="225" spans="1:26">
      <c r="A225" s="5"/>
      <c r="B225" s="5"/>
      <c r="C225" s="5"/>
      <c r="D225" s="5"/>
      <c r="E225" s="5"/>
      <c r="F225" s="5"/>
      <c r="G225" s="5"/>
      <c r="H225" s="5"/>
      <c r="I225" s="187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6"/>
      <c r="V225" s="6"/>
      <c r="W225" s="6"/>
      <c r="X225" s="6"/>
      <c r="Y225" s="6"/>
      <c r="Z225" s="6"/>
    </row>
    <row r="226" spans="1:26">
      <c r="A226" s="5"/>
      <c r="B226" s="5"/>
      <c r="C226" s="5"/>
      <c r="D226" s="5"/>
      <c r="E226" s="5"/>
      <c r="F226" s="5"/>
      <c r="G226" s="5"/>
      <c r="H226" s="5"/>
      <c r="I226" s="187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6"/>
      <c r="V226" s="6"/>
      <c r="W226" s="6"/>
      <c r="X226" s="6"/>
      <c r="Y226" s="6"/>
      <c r="Z226" s="6"/>
    </row>
    <row r="227" spans="1:26">
      <c r="A227" s="5"/>
      <c r="B227" s="5"/>
      <c r="C227" s="5"/>
      <c r="D227" s="5"/>
      <c r="E227" s="5"/>
      <c r="F227" s="5"/>
      <c r="G227" s="5"/>
      <c r="H227" s="5"/>
      <c r="I227" s="187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6"/>
      <c r="V227" s="6"/>
      <c r="W227" s="6"/>
      <c r="X227" s="6"/>
      <c r="Y227" s="6"/>
      <c r="Z227" s="6"/>
    </row>
    <row r="228" spans="1:26">
      <c r="A228" s="5"/>
      <c r="B228" s="5"/>
      <c r="C228" s="5"/>
      <c r="D228" s="5"/>
      <c r="E228" s="5"/>
      <c r="F228" s="5"/>
      <c r="G228" s="5"/>
      <c r="H228" s="5"/>
      <c r="I228" s="187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6"/>
      <c r="V228" s="6"/>
      <c r="W228" s="6"/>
      <c r="X228" s="6"/>
      <c r="Y228" s="6"/>
      <c r="Z228" s="6"/>
    </row>
    <row r="229" spans="1:26">
      <c r="A229" s="5"/>
      <c r="B229" s="5"/>
      <c r="C229" s="5"/>
      <c r="D229" s="5"/>
      <c r="E229" s="5"/>
      <c r="F229" s="5"/>
      <c r="G229" s="5"/>
      <c r="H229" s="5"/>
      <c r="I229" s="187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6"/>
      <c r="V229" s="6"/>
      <c r="W229" s="6"/>
      <c r="X229" s="6"/>
      <c r="Y229" s="6"/>
      <c r="Z229" s="6"/>
    </row>
    <row r="230" spans="1:26">
      <c r="A230" s="5"/>
      <c r="B230" s="5"/>
      <c r="C230" s="5"/>
      <c r="D230" s="5"/>
      <c r="E230" s="5"/>
      <c r="F230" s="5"/>
      <c r="G230" s="5"/>
      <c r="H230" s="5"/>
      <c r="I230" s="187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6"/>
      <c r="V230" s="6"/>
      <c r="W230" s="6"/>
      <c r="X230" s="6"/>
      <c r="Y230" s="6"/>
      <c r="Z230" s="6"/>
    </row>
    <row r="231" spans="1:26">
      <c r="A231" s="5"/>
      <c r="B231" s="5"/>
      <c r="C231" s="5"/>
      <c r="D231" s="5"/>
      <c r="E231" s="5"/>
      <c r="F231" s="5"/>
      <c r="G231" s="5"/>
      <c r="H231" s="5"/>
      <c r="I231" s="187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6"/>
      <c r="V231" s="6"/>
      <c r="W231" s="6"/>
      <c r="X231" s="6"/>
      <c r="Y231" s="6"/>
      <c r="Z231" s="6"/>
    </row>
    <row r="232" spans="1:26">
      <c r="A232" s="5"/>
      <c r="B232" s="5"/>
      <c r="C232" s="5"/>
      <c r="D232" s="5"/>
      <c r="E232" s="5"/>
      <c r="F232" s="5"/>
      <c r="G232" s="5"/>
      <c r="H232" s="5"/>
      <c r="I232" s="187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6"/>
      <c r="V232" s="6"/>
      <c r="W232" s="6"/>
      <c r="X232" s="6"/>
      <c r="Y232" s="6"/>
      <c r="Z232" s="6"/>
    </row>
    <row r="233" spans="1:26">
      <c r="A233" s="5"/>
      <c r="B233" s="5"/>
      <c r="C233" s="5"/>
      <c r="D233" s="5"/>
      <c r="E233" s="5"/>
      <c r="F233" s="5"/>
      <c r="G233" s="5"/>
      <c r="H233" s="5"/>
      <c r="I233" s="187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6"/>
      <c r="V233" s="6"/>
      <c r="W233" s="6"/>
      <c r="X233" s="6"/>
      <c r="Y233" s="6"/>
      <c r="Z233" s="6"/>
    </row>
    <row r="234" spans="1:26">
      <c r="A234" s="5"/>
      <c r="B234" s="5"/>
      <c r="C234" s="5"/>
      <c r="D234" s="5"/>
      <c r="E234" s="5"/>
      <c r="F234" s="5"/>
      <c r="G234" s="5"/>
      <c r="H234" s="5"/>
      <c r="I234" s="187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6"/>
      <c r="V234" s="6"/>
      <c r="W234" s="6"/>
      <c r="X234" s="6"/>
      <c r="Y234" s="6"/>
      <c r="Z234" s="6"/>
    </row>
    <row r="235" spans="1:26">
      <c r="A235" s="5"/>
      <c r="B235" s="5"/>
      <c r="C235" s="5"/>
      <c r="D235" s="5"/>
      <c r="E235" s="5"/>
      <c r="F235" s="5"/>
      <c r="G235" s="5"/>
      <c r="H235" s="5"/>
      <c r="I235" s="187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6"/>
      <c r="V235" s="6"/>
      <c r="W235" s="6"/>
      <c r="X235" s="6"/>
      <c r="Y235" s="6"/>
      <c r="Z235" s="6"/>
    </row>
    <row r="236" spans="1:26">
      <c r="A236" s="5"/>
      <c r="B236" s="5"/>
      <c r="C236" s="5"/>
      <c r="D236" s="5"/>
      <c r="E236" s="5"/>
      <c r="F236" s="5"/>
      <c r="G236" s="5"/>
      <c r="H236" s="5"/>
      <c r="I236" s="187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6"/>
      <c r="V236" s="6"/>
      <c r="W236" s="6"/>
      <c r="X236" s="6"/>
      <c r="Y236" s="6"/>
      <c r="Z236" s="6"/>
    </row>
    <row r="237" spans="1:26">
      <c r="A237" s="5"/>
      <c r="B237" s="5"/>
      <c r="C237" s="5"/>
      <c r="D237" s="5"/>
      <c r="E237" s="5"/>
      <c r="F237" s="5"/>
      <c r="G237" s="5"/>
      <c r="H237" s="5"/>
      <c r="I237" s="187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6"/>
      <c r="V237" s="6"/>
      <c r="W237" s="6"/>
      <c r="X237" s="6"/>
      <c r="Y237" s="6"/>
      <c r="Z237" s="6"/>
    </row>
    <row r="238" spans="1:26">
      <c r="A238" s="5"/>
      <c r="B238" s="5"/>
      <c r="C238" s="5"/>
      <c r="D238" s="5"/>
      <c r="E238" s="5"/>
      <c r="F238" s="5"/>
      <c r="G238" s="5"/>
      <c r="H238" s="5"/>
      <c r="I238" s="187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6"/>
      <c r="V238" s="6"/>
      <c r="W238" s="6"/>
      <c r="X238" s="6"/>
      <c r="Y238" s="6"/>
      <c r="Z238" s="6"/>
    </row>
    <row r="239" spans="1:26">
      <c r="A239" s="5"/>
      <c r="B239" s="5"/>
      <c r="C239" s="5"/>
      <c r="D239" s="5"/>
      <c r="E239" s="5"/>
      <c r="F239" s="5"/>
      <c r="G239" s="5"/>
      <c r="H239" s="5"/>
      <c r="I239" s="187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6"/>
      <c r="V239" s="6"/>
      <c r="W239" s="6"/>
      <c r="X239" s="6"/>
      <c r="Y239" s="6"/>
      <c r="Z239" s="6"/>
    </row>
    <row r="240" spans="1:26">
      <c r="A240" s="5"/>
      <c r="B240" s="5"/>
      <c r="C240" s="5"/>
      <c r="D240" s="5"/>
      <c r="E240" s="5"/>
      <c r="F240" s="5"/>
      <c r="G240" s="5"/>
      <c r="H240" s="5"/>
      <c r="I240" s="187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6"/>
      <c r="V240" s="6"/>
      <c r="W240" s="6"/>
      <c r="X240" s="6"/>
      <c r="Y240" s="6"/>
      <c r="Z240" s="6"/>
    </row>
    <row r="241" spans="1:26">
      <c r="A241" s="5"/>
      <c r="B241" s="5"/>
      <c r="C241" s="5"/>
      <c r="D241" s="5"/>
      <c r="E241" s="5"/>
      <c r="F241" s="5"/>
      <c r="G241" s="5"/>
      <c r="H241" s="5"/>
      <c r="I241" s="187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6"/>
      <c r="V241" s="6"/>
      <c r="W241" s="6"/>
      <c r="X241" s="6"/>
      <c r="Y241" s="6"/>
      <c r="Z241" s="6"/>
    </row>
    <row r="242" spans="1:26">
      <c r="A242" s="5"/>
      <c r="B242" s="5"/>
      <c r="C242" s="5"/>
      <c r="D242" s="5"/>
      <c r="E242" s="5"/>
      <c r="F242" s="5"/>
      <c r="G242" s="5"/>
      <c r="H242" s="5"/>
      <c r="I242" s="187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6"/>
      <c r="V242" s="6"/>
      <c r="W242" s="6"/>
      <c r="X242" s="6"/>
      <c r="Y242" s="6"/>
      <c r="Z242" s="6"/>
    </row>
    <row r="243" spans="1:26">
      <c r="A243" s="5"/>
      <c r="B243" s="5"/>
      <c r="C243" s="5"/>
      <c r="D243" s="5"/>
      <c r="E243" s="5"/>
      <c r="F243" s="5"/>
      <c r="G243" s="5"/>
      <c r="H243" s="5"/>
      <c r="I243" s="187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6"/>
      <c r="V243" s="6"/>
      <c r="W243" s="6"/>
      <c r="X243" s="6"/>
      <c r="Y243" s="6"/>
      <c r="Z243" s="6"/>
    </row>
    <row r="244" spans="1:26">
      <c r="A244" s="5"/>
      <c r="B244" s="5"/>
      <c r="C244" s="5"/>
      <c r="D244" s="5"/>
      <c r="E244" s="5"/>
      <c r="F244" s="5"/>
      <c r="G244" s="5"/>
      <c r="H244" s="5"/>
      <c r="I244" s="187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6"/>
      <c r="V244" s="6"/>
      <c r="W244" s="6"/>
      <c r="X244" s="6"/>
      <c r="Y244" s="6"/>
      <c r="Z244" s="6"/>
    </row>
    <row r="245" spans="1:26">
      <c r="A245" s="5"/>
      <c r="B245" s="5"/>
      <c r="C245" s="5"/>
      <c r="D245" s="5"/>
      <c r="E245" s="5"/>
      <c r="F245" s="5"/>
      <c r="G245" s="5"/>
      <c r="H245" s="5"/>
      <c r="I245" s="187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6"/>
      <c r="V245" s="6"/>
      <c r="W245" s="6"/>
      <c r="X245" s="6"/>
      <c r="Y245" s="6"/>
      <c r="Z245" s="6"/>
    </row>
    <row r="246" spans="1:26">
      <c r="A246" s="5"/>
      <c r="B246" s="5"/>
      <c r="C246" s="5"/>
      <c r="D246" s="5"/>
      <c r="E246" s="5"/>
      <c r="F246" s="5"/>
      <c r="G246" s="5"/>
      <c r="H246" s="5"/>
      <c r="I246" s="187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6"/>
      <c r="V246" s="6"/>
      <c r="W246" s="6"/>
      <c r="X246" s="6"/>
      <c r="Y246" s="6"/>
      <c r="Z246" s="6"/>
    </row>
    <row r="247" spans="1:26">
      <c r="A247" s="5"/>
      <c r="B247" s="5"/>
      <c r="C247" s="5"/>
      <c r="D247" s="5"/>
      <c r="E247" s="5"/>
      <c r="F247" s="5"/>
      <c r="G247" s="5"/>
      <c r="H247" s="5"/>
      <c r="I247" s="187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6"/>
      <c r="V247" s="6"/>
      <c r="W247" s="6"/>
      <c r="X247" s="6"/>
      <c r="Y247" s="6"/>
      <c r="Z247" s="6"/>
    </row>
    <row r="248" spans="1:26">
      <c r="A248" s="5"/>
      <c r="B248" s="5"/>
      <c r="C248" s="5"/>
      <c r="D248" s="5"/>
      <c r="E248" s="5"/>
      <c r="F248" s="5"/>
      <c r="G248" s="5"/>
      <c r="H248" s="5"/>
      <c r="I248" s="187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6"/>
      <c r="V248" s="6"/>
      <c r="W248" s="6"/>
      <c r="X248" s="6"/>
      <c r="Y248" s="6"/>
      <c r="Z248" s="6"/>
    </row>
    <row r="249" spans="1:26">
      <c r="A249" s="5"/>
      <c r="B249" s="5"/>
      <c r="C249" s="5"/>
      <c r="D249" s="5"/>
      <c r="E249" s="5"/>
      <c r="F249" s="5"/>
      <c r="G249" s="5"/>
      <c r="H249" s="5"/>
      <c r="I249" s="187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6"/>
      <c r="V249" s="6"/>
      <c r="W249" s="6"/>
      <c r="X249" s="6"/>
      <c r="Y249" s="6"/>
      <c r="Z249" s="6"/>
    </row>
    <row r="250" spans="1:26">
      <c r="A250" s="5"/>
      <c r="B250" s="5"/>
      <c r="C250" s="5"/>
      <c r="D250" s="5"/>
      <c r="E250" s="5"/>
      <c r="F250" s="5"/>
      <c r="G250" s="5"/>
      <c r="H250" s="5"/>
      <c r="I250" s="187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6"/>
      <c r="V250" s="6"/>
      <c r="W250" s="6"/>
      <c r="X250" s="6"/>
      <c r="Y250" s="6"/>
      <c r="Z250" s="6"/>
    </row>
    <row r="251" spans="1:26">
      <c r="A251" s="5"/>
      <c r="B251" s="5"/>
      <c r="C251" s="5"/>
      <c r="D251" s="5"/>
      <c r="E251" s="5"/>
      <c r="F251" s="5"/>
      <c r="G251" s="5"/>
      <c r="H251" s="5"/>
      <c r="I251" s="187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6"/>
      <c r="V251" s="6"/>
      <c r="W251" s="6"/>
      <c r="X251" s="6"/>
      <c r="Y251" s="6"/>
      <c r="Z251" s="6"/>
    </row>
    <row r="252" spans="1:26">
      <c r="A252" s="5"/>
      <c r="B252" s="5"/>
      <c r="C252" s="5"/>
      <c r="D252" s="5"/>
      <c r="E252" s="5"/>
      <c r="F252" s="5"/>
      <c r="G252" s="5"/>
      <c r="H252" s="5"/>
      <c r="I252" s="187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6"/>
      <c r="V252" s="6"/>
      <c r="W252" s="6"/>
      <c r="X252" s="6"/>
      <c r="Y252" s="6"/>
      <c r="Z252" s="6"/>
    </row>
    <row r="253" spans="1:26">
      <c r="A253" s="5"/>
      <c r="B253" s="5"/>
      <c r="C253" s="5"/>
      <c r="D253" s="5"/>
      <c r="E253" s="5"/>
      <c r="F253" s="5"/>
      <c r="G253" s="5"/>
      <c r="H253" s="5"/>
      <c r="I253" s="187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6"/>
      <c r="V253" s="6"/>
      <c r="W253" s="6"/>
      <c r="X253" s="6"/>
      <c r="Y253" s="6"/>
      <c r="Z253" s="6"/>
    </row>
    <row r="254" spans="1:26">
      <c r="A254" s="5"/>
      <c r="B254" s="5"/>
      <c r="C254" s="5"/>
      <c r="D254" s="5"/>
      <c r="E254" s="5"/>
      <c r="F254" s="5"/>
      <c r="G254" s="5"/>
      <c r="H254" s="5"/>
      <c r="I254" s="187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6"/>
      <c r="V254" s="6"/>
      <c r="W254" s="6"/>
      <c r="X254" s="6"/>
      <c r="Y254" s="6"/>
      <c r="Z254" s="6"/>
    </row>
    <row r="255" spans="1:26">
      <c r="A255" s="5"/>
      <c r="B255" s="5"/>
      <c r="C255" s="5"/>
      <c r="D255" s="5"/>
      <c r="E255" s="5"/>
      <c r="F255" s="5"/>
      <c r="G255" s="5"/>
      <c r="H255" s="5"/>
      <c r="I255" s="187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6"/>
      <c r="V255" s="6"/>
      <c r="W255" s="6"/>
      <c r="X255" s="6"/>
      <c r="Y255" s="6"/>
      <c r="Z255" s="6"/>
    </row>
    <row r="256" spans="1:26">
      <c r="A256" s="5"/>
      <c r="B256" s="5"/>
      <c r="C256" s="5"/>
      <c r="D256" s="5"/>
      <c r="E256" s="5"/>
      <c r="F256" s="5"/>
      <c r="G256" s="5"/>
      <c r="H256" s="5"/>
      <c r="I256" s="187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6"/>
      <c r="V256" s="6"/>
      <c r="W256" s="6"/>
      <c r="X256" s="6"/>
      <c r="Y256" s="6"/>
      <c r="Z256" s="6"/>
    </row>
    <row r="257" spans="1:26">
      <c r="A257" s="5"/>
      <c r="B257" s="5"/>
      <c r="C257" s="5"/>
      <c r="D257" s="5"/>
      <c r="E257" s="5"/>
      <c r="F257" s="5"/>
      <c r="G257" s="5"/>
      <c r="H257" s="5"/>
      <c r="I257" s="187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6"/>
      <c r="V257" s="6"/>
      <c r="W257" s="6"/>
      <c r="X257" s="6"/>
      <c r="Y257" s="6"/>
      <c r="Z257" s="6"/>
    </row>
    <row r="258" spans="1:26">
      <c r="A258" s="5"/>
      <c r="B258" s="5"/>
      <c r="C258" s="5"/>
      <c r="D258" s="5"/>
      <c r="E258" s="5"/>
      <c r="F258" s="5"/>
      <c r="G258" s="5"/>
      <c r="H258" s="5"/>
      <c r="I258" s="187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6"/>
      <c r="V258" s="6"/>
      <c r="W258" s="6"/>
      <c r="X258" s="6"/>
      <c r="Y258" s="6"/>
      <c r="Z258" s="6"/>
    </row>
    <row r="259" spans="1:26">
      <c r="A259" s="5"/>
      <c r="B259" s="5"/>
      <c r="C259" s="5"/>
      <c r="D259" s="5"/>
      <c r="E259" s="5"/>
      <c r="F259" s="5"/>
      <c r="G259" s="5"/>
      <c r="H259" s="5"/>
      <c r="I259" s="187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6"/>
      <c r="V259" s="6"/>
      <c r="W259" s="6"/>
      <c r="X259" s="6"/>
      <c r="Y259" s="6"/>
      <c r="Z259" s="6"/>
    </row>
    <row r="260" spans="1:26">
      <c r="A260" s="5"/>
      <c r="B260" s="5"/>
      <c r="C260" s="5"/>
      <c r="D260" s="5"/>
      <c r="E260" s="5"/>
      <c r="F260" s="5"/>
      <c r="G260" s="5"/>
      <c r="H260" s="5"/>
      <c r="I260" s="187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6"/>
      <c r="V260" s="6"/>
      <c r="W260" s="6"/>
      <c r="X260" s="6"/>
      <c r="Y260" s="6"/>
      <c r="Z260" s="6"/>
    </row>
    <row r="261" spans="1:26">
      <c r="A261" s="5"/>
      <c r="B261" s="5"/>
      <c r="C261" s="5"/>
      <c r="D261" s="5"/>
      <c r="E261" s="5"/>
      <c r="F261" s="5"/>
      <c r="G261" s="5"/>
      <c r="H261" s="5"/>
      <c r="I261" s="187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6"/>
      <c r="V261" s="6"/>
      <c r="W261" s="6"/>
      <c r="X261" s="6"/>
      <c r="Y261" s="6"/>
      <c r="Z261" s="6"/>
    </row>
    <row r="262" spans="1:26">
      <c r="A262" s="5"/>
      <c r="B262" s="5"/>
      <c r="C262" s="5"/>
      <c r="D262" s="5"/>
      <c r="E262" s="5"/>
      <c r="F262" s="5"/>
      <c r="G262" s="5"/>
      <c r="H262" s="5"/>
      <c r="I262" s="187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6"/>
      <c r="V262" s="6"/>
      <c r="W262" s="6"/>
      <c r="X262" s="6"/>
      <c r="Y262" s="6"/>
      <c r="Z262" s="6"/>
    </row>
    <row r="263" spans="1:26">
      <c r="A263" s="5"/>
      <c r="B263" s="5"/>
      <c r="C263" s="5"/>
      <c r="D263" s="5"/>
      <c r="E263" s="5"/>
      <c r="F263" s="5"/>
      <c r="G263" s="5"/>
      <c r="H263" s="5"/>
      <c r="I263" s="187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6"/>
      <c r="V263" s="6"/>
      <c r="W263" s="6"/>
      <c r="X263" s="6"/>
      <c r="Y263" s="6"/>
      <c r="Z263" s="6"/>
    </row>
    <row r="264" spans="1:26">
      <c r="A264" s="5"/>
      <c r="B264" s="5"/>
      <c r="C264" s="5"/>
      <c r="D264" s="5"/>
      <c r="E264" s="5"/>
      <c r="F264" s="5"/>
      <c r="G264" s="5"/>
      <c r="H264" s="5"/>
      <c r="I264" s="187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6"/>
      <c r="V264" s="6"/>
      <c r="W264" s="6"/>
      <c r="X264" s="6"/>
      <c r="Y264" s="6"/>
      <c r="Z264" s="6"/>
    </row>
    <row r="265" spans="1:26">
      <c r="A265" s="5"/>
      <c r="B265" s="5"/>
      <c r="C265" s="5"/>
      <c r="D265" s="5"/>
      <c r="E265" s="5"/>
      <c r="F265" s="5"/>
      <c r="G265" s="5"/>
      <c r="H265" s="5"/>
      <c r="I265" s="187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6"/>
      <c r="V265" s="6"/>
      <c r="W265" s="6"/>
      <c r="X265" s="6"/>
      <c r="Y265" s="6"/>
      <c r="Z265" s="6"/>
    </row>
    <row r="266" spans="1:26">
      <c r="A266" s="5"/>
      <c r="B266" s="5"/>
      <c r="C266" s="5"/>
      <c r="D266" s="5"/>
      <c r="E266" s="5"/>
      <c r="F266" s="5"/>
      <c r="G266" s="5"/>
      <c r="H266" s="5"/>
      <c r="I266" s="187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6"/>
      <c r="V266" s="6"/>
      <c r="W266" s="6"/>
      <c r="X266" s="6"/>
      <c r="Y266" s="6"/>
      <c r="Z266" s="6"/>
    </row>
    <row r="267" spans="1:26">
      <c r="A267" s="5"/>
      <c r="B267" s="5"/>
      <c r="C267" s="5"/>
      <c r="D267" s="5"/>
      <c r="E267" s="5"/>
      <c r="F267" s="5"/>
      <c r="G267" s="5"/>
      <c r="H267" s="5"/>
      <c r="I267" s="187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6"/>
      <c r="V267" s="6"/>
      <c r="W267" s="6"/>
      <c r="X267" s="6"/>
      <c r="Y267" s="6"/>
      <c r="Z267" s="6"/>
    </row>
    <row r="268" spans="1:26">
      <c r="A268" s="5"/>
      <c r="B268" s="5"/>
      <c r="C268" s="5"/>
      <c r="D268" s="5"/>
      <c r="E268" s="5"/>
      <c r="F268" s="5"/>
      <c r="G268" s="5"/>
      <c r="H268" s="5"/>
      <c r="I268" s="187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6"/>
      <c r="V268" s="6"/>
      <c r="W268" s="6"/>
      <c r="X268" s="6"/>
      <c r="Y268" s="6"/>
      <c r="Z268" s="6"/>
    </row>
    <row r="269" spans="1:26">
      <c r="A269" s="5"/>
      <c r="B269" s="5"/>
      <c r="C269" s="5"/>
      <c r="D269" s="5"/>
      <c r="E269" s="5"/>
      <c r="F269" s="5"/>
      <c r="G269" s="5"/>
      <c r="H269" s="5"/>
      <c r="I269" s="187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6"/>
      <c r="V269" s="6"/>
      <c r="W269" s="6"/>
      <c r="X269" s="6"/>
      <c r="Y269" s="6"/>
      <c r="Z269" s="6"/>
    </row>
    <row r="270" spans="1:26">
      <c r="A270" s="5"/>
      <c r="B270" s="5"/>
      <c r="C270" s="5"/>
      <c r="D270" s="5"/>
      <c r="E270" s="5"/>
      <c r="F270" s="5"/>
      <c r="G270" s="5"/>
      <c r="H270" s="5"/>
      <c r="I270" s="187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6"/>
      <c r="V270" s="6"/>
      <c r="W270" s="6"/>
      <c r="X270" s="6"/>
      <c r="Y270" s="6"/>
      <c r="Z270" s="6"/>
    </row>
    <row r="271" spans="1:26">
      <c r="A271" s="5"/>
      <c r="B271" s="5"/>
      <c r="C271" s="5"/>
      <c r="D271" s="5"/>
      <c r="E271" s="5"/>
      <c r="F271" s="5"/>
      <c r="G271" s="5"/>
      <c r="H271" s="5"/>
      <c r="I271" s="187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6"/>
      <c r="V271" s="6"/>
      <c r="W271" s="6"/>
      <c r="X271" s="6"/>
      <c r="Y271" s="6"/>
      <c r="Z271" s="6"/>
    </row>
    <row r="272" spans="1:26">
      <c r="A272" s="5"/>
      <c r="B272" s="5"/>
      <c r="C272" s="5"/>
      <c r="D272" s="5"/>
      <c r="E272" s="5"/>
      <c r="F272" s="5"/>
      <c r="G272" s="5"/>
      <c r="H272" s="5"/>
      <c r="I272" s="187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6"/>
      <c r="V272" s="6"/>
      <c r="W272" s="6"/>
      <c r="X272" s="6"/>
      <c r="Y272" s="6"/>
      <c r="Z272" s="6"/>
    </row>
    <row r="273" spans="1:26">
      <c r="A273" s="5"/>
      <c r="B273" s="5"/>
      <c r="C273" s="5"/>
      <c r="D273" s="5"/>
      <c r="E273" s="5"/>
      <c r="F273" s="5"/>
      <c r="G273" s="5"/>
      <c r="H273" s="5"/>
      <c r="I273" s="187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6"/>
      <c r="V273" s="6"/>
      <c r="W273" s="6"/>
      <c r="X273" s="6"/>
      <c r="Y273" s="6"/>
      <c r="Z273" s="6"/>
    </row>
    <row r="274" spans="1:26">
      <c r="A274" s="5"/>
      <c r="B274" s="5"/>
      <c r="C274" s="5"/>
      <c r="D274" s="5"/>
      <c r="E274" s="5"/>
      <c r="F274" s="5"/>
      <c r="G274" s="5"/>
      <c r="H274" s="5"/>
      <c r="I274" s="187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6"/>
      <c r="V274" s="6"/>
      <c r="W274" s="6"/>
      <c r="X274" s="6"/>
      <c r="Y274" s="6"/>
      <c r="Z274" s="6"/>
    </row>
    <row r="275" spans="1:26">
      <c r="A275" s="5"/>
      <c r="B275" s="5"/>
      <c r="C275" s="5"/>
      <c r="D275" s="5"/>
      <c r="E275" s="5"/>
      <c r="F275" s="5"/>
      <c r="G275" s="5"/>
      <c r="H275" s="5"/>
      <c r="I275" s="187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6"/>
      <c r="V275" s="6"/>
      <c r="W275" s="6"/>
      <c r="X275" s="6"/>
      <c r="Y275" s="6"/>
      <c r="Z275" s="6"/>
    </row>
    <row r="276" spans="1:26">
      <c r="A276" s="5"/>
      <c r="B276" s="5"/>
      <c r="C276" s="5"/>
      <c r="D276" s="5"/>
      <c r="E276" s="5"/>
      <c r="F276" s="5"/>
      <c r="G276" s="5"/>
      <c r="H276" s="5"/>
      <c r="I276" s="187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6"/>
      <c r="V276" s="6"/>
      <c r="W276" s="6"/>
      <c r="X276" s="6"/>
      <c r="Y276" s="6"/>
      <c r="Z276" s="6"/>
    </row>
    <row r="277" spans="1:26">
      <c r="A277" s="5"/>
      <c r="B277" s="5"/>
      <c r="C277" s="5"/>
      <c r="D277" s="5"/>
      <c r="E277" s="5"/>
      <c r="F277" s="5"/>
      <c r="G277" s="5"/>
      <c r="H277" s="5"/>
      <c r="I277" s="187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6"/>
      <c r="V277" s="6"/>
      <c r="W277" s="6"/>
      <c r="X277" s="6"/>
      <c r="Y277" s="6"/>
      <c r="Z277" s="6"/>
    </row>
    <row r="278" spans="1:26">
      <c r="A278" s="5"/>
      <c r="B278" s="5"/>
      <c r="C278" s="5"/>
      <c r="D278" s="5"/>
      <c r="E278" s="5"/>
      <c r="F278" s="5"/>
      <c r="G278" s="5"/>
      <c r="H278" s="5"/>
      <c r="I278" s="187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6"/>
      <c r="V278" s="6"/>
      <c r="W278" s="6"/>
      <c r="X278" s="6"/>
      <c r="Y278" s="6"/>
      <c r="Z278" s="6"/>
    </row>
    <row r="279" spans="1:26">
      <c r="A279" s="5"/>
      <c r="B279" s="5"/>
      <c r="C279" s="5"/>
      <c r="D279" s="5"/>
      <c r="E279" s="5"/>
      <c r="F279" s="5"/>
      <c r="G279" s="5"/>
      <c r="H279" s="5"/>
      <c r="I279" s="187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6"/>
      <c r="V279" s="6"/>
      <c r="W279" s="6"/>
      <c r="X279" s="6"/>
      <c r="Y279" s="6"/>
      <c r="Z279" s="6"/>
    </row>
    <row r="280" spans="1:26">
      <c r="A280" s="5"/>
      <c r="B280" s="5"/>
      <c r="C280" s="5"/>
      <c r="D280" s="5"/>
      <c r="E280" s="5"/>
      <c r="F280" s="5"/>
      <c r="G280" s="5"/>
      <c r="H280" s="5"/>
      <c r="I280" s="187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6"/>
      <c r="V280" s="6"/>
      <c r="W280" s="6"/>
      <c r="X280" s="6"/>
      <c r="Y280" s="6"/>
      <c r="Z280" s="6"/>
    </row>
    <row r="281" spans="1:26">
      <c r="A281" s="5"/>
      <c r="B281" s="5"/>
      <c r="C281" s="5"/>
      <c r="D281" s="5"/>
      <c r="E281" s="5"/>
      <c r="F281" s="5"/>
      <c r="G281" s="5"/>
      <c r="H281" s="5"/>
      <c r="I281" s="187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6"/>
      <c r="V281" s="6"/>
      <c r="W281" s="6"/>
      <c r="X281" s="6"/>
      <c r="Y281" s="6"/>
      <c r="Z281" s="6"/>
    </row>
    <row r="282" spans="1:26">
      <c r="A282" s="5"/>
      <c r="B282" s="5"/>
      <c r="C282" s="5"/>
      <c r="D282" s="5"/>
      <c r="E282" s="5"/>
      <c r="F282" s="5"/>
      <c r="G282" s="5"/>
      <c r="H282" s="5"/>
      <c r="I282" s="187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6"/>
      <c r="V282" s="6"/>
      <c r="W282" s="6"/>
      <c r="X282" s="6"/>
      <c r="Y282" s="6"/>
      <c r="Z282" s="6"/>
    </row>
    <row r="283" spans="1:26">
      <c r="A283" s="5"/>
      <c r="B283" s="5"/>
      <c r="C283" s="5"/>
      <c r="D283" s="5"/>
      <c r="E283" s="5"/>
      <c r="F283" s="5"/>
      <c r="G283" s="5"/>
      <c r="H283" s="5"/>
      <c r="I283" s="187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6"/>
      <c r="V283" s="6"/>
      <c r="W283" s="6"/>
      <c r="X283" s="6"/>
      <c r="Y283" s="6"/>
      <c r="Z283" s="6"/>
    </row>
    <row r="284" spans="1:26">
      <c r="A284" s="5"/>
      <c r="B284" s="5"/>
      <c r="C284" s="5"/>
      <c r="D284" s="5"/>
      <c r="E284" s="5"/>
      <c r="F284" s="5"/>
      <c r="G284" s="5"/>
      <c r="H284" s="5"/>
      <c r="I284" s="187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6"/>
      <c r="V284" s="6"/>
      <c r="W284" s="6"/>
      <c r="X284" s="6"/>
      <c r="Y284" s="6"/>
      <c r="Z284" s="6"/>
    </row>
    <row r="285" spans="1:26">
      <c r="A285" s="5"/>
      <c r="B285" s="5"/>
      <c r="C285" s="5"/>
      <c r="D285" s="5"/>
      <c r="E285" s="5"/>
      <c r="F285" s="5"/>
      <c r="G285" s="5"/>
      <c r="H285" s="5"/>
      <c r="I285" s="187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6"/>
      <c r="V285" s="6"/>
      <c r="W285" s="6"/>
      <c r="X285" s="6"/>
      <c r="Y285" s="6"/>
      <c r="Z285" s="6"/>
    </row>
    <row r="286" spans="1:26">
      <c r="A286" s="5"/>
      <c r="B286" s="5"/>
      <c r="C286" s="5"/>
      <c r="D286" s="5"/>
      <c r="E286" s="5"/>
      <c r="F286" s="5"/>
      <c r="G286" s="5"/>
      <c r="H286" s="5"/>
      <c r="I286" s="187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6"/>
      <c r="V286" s="6"/>
      <c r="W286" s="6"/>
      <c r="X286" s="6"/>
      <c r="Y286" s="6"/>
      <c r="Z286" s="6"/>
    </row>
    <row r="287" spans="1:26">
      <c r="A287" s="5"/>
      <c r="B287" s="5"/>
      <c r="C287" s="5"/>
      <c r="D287" s="5"/>
      <c r="E287" s="5"/>
      <c r="F287" s="5"/>
      <c r="G287" s="5"/>
      <c r="H287" s="5"/>
      <c r="I287" s="187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6"/>
      <c r="V287" s="6"/>
      <c r="W287" s="6"/>
      <c r="X287" s="6"/>
      <c r="Y287" s="6"/>
      <c r="Z287" s="6"/>
    </row>
    <row r="288" spans="1:26">
      <c r="A288" s="5"/>
      <c r="B288" s="5"/>
      <c r="C288" s="5"/>
      <c r="D288" s="5"/>
      <c r="E288" s="5"/>
      <c r="F288" s="5"/>
      <c r="G288" s="5"/>
      <c r="H288" s="5"/>
      <c r="I288" s="187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6"/>
      <c r="V288" s="6"/>
      <c r="W288" s="6"/>
      <c r="X288" s="6"/>
      <c r="Y288" s="6"/>
      <c r="Z288" s="6"/>
    </row>
    <row r="289" spans="1:26">
      <c r="A289" s="5"/>
      <c r="B289" s="5"/>
      <c r="C289" s="5"/>
      <c r="D289" s="5"/>
      <c r="E289" s="5"/>
      <c r="F289" s="5"/>
      <c r="G289" s="5"/>
      <c r="H289" s="5"/>
      <c r="I289" s="187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6"/>
      <c r="V289" s="6"/>
      <c r="W289" s="6"/>
      <c r="X289" s="6"/>
      <c r="Y289" s="6"/>
      <c r="Z289" s="6"/>
    </row>
    <row r="290" spans="1:26">
      <c r="A290" s="5"/>
      <c r="B290" s="5"/>
      <c r="C290" s="5"/>
      <c r="D290" s="5"/>
      <c r="E290" s="5"/>
      <c r="F290" s="5"/>
      <c r="G290" s="5"/>
      <c r="H290" s="5"/>
      <c r="I290" s="187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6"/>
      <c r="V290" s="6"/>
      <c r="W290" s="6"/>
      <c r="X290" s="6"/>
      <c r="Y290" s="6"/>
      <c r="Z290" s="6"/>
    </row>
    <row r="291" spans="1:26">
      <c r="A291" s="5"/>
      <c r="B291" s="5"/>
      <c r="C291" s="5"/>
      <c r="D291" s="5"/>
      <c r="E291" s="5"/>
      <c r="F291" s="5"/>
      <c r="G291" s="5"/>
      <c r="H291" s="5"/>
      <c r="I291" s="187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6"/>
      <c r="V291" s="6"/>
      <c r="W291" s="6"/>
      <c r="X291" s="6"/>
      <c r="Y291" s="6"/>
      <c r="Z291" s="6"/>
    </row>
    <row r="292" spans="1:26">
      <c r="A292" s="5"/>
      <c r="B292" s="5"/>
      <c r="C292" s="5"/>
      <c r="D292" s="5"/>
      <c r="E292" s="5"/>
      <c r="F292" s="5"/>
      <c r="G292" s="5"/>
      <c r="H292" s="5"/>
      <c r="I292" s="187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6"/>
      <c r="V292" s="6"/>
      <c r="W292" s="6"/>
      <c r="X292" s="6"/>
      <c r="Y292" s="6"/>
      <c r="Z292" s="6"/>
    </row>
    <row r="293" spans="1:26">
      <c r="A293" s="5"/>
      <c r="B293" s="5"/>
      <c r="C293" s="5"/>
      <c r="D293" s="5"/>
      <c r="E293" s="5"/>
      <c r="F293" s="5"/>
      <c r="G293" s="5"/>
      <c r="H293" s="5"/>
      <c r="I293" s="187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6"/>
      <c r="V293" s="6"/>
      <c r="W293" s="6"/>
      <c r="X293" s="6"/>
      <c r="Y293" s="6"/>
      <c r="Z293" s="6"/>
    </row>
    <row r="294" spans="1:26">
      <c r="A294" s="5"/>
      <c r="B294" s="5"/>
      <c r="C294" s="5"/>
      <c r="D294" s="5"/>
      <c r="E294" s="5"/>
      <c r="F294" s="5"/>
      <c r="G294" s="5"/>
      <c r="H294" s="5"/>
      <c r="I294" s="187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6"/>
      <c r="V294" s="6"/>
      <c r="W294" s="6"/>
      <c r="X294" s="6"/>
      <c r="Y294" s="6"/>
      <c r="Z294" s="6"/>
    </row>
    <row r="295" spans="1:26">
      <c r="A295" s="5"/>
      <c r="B295" s="5"/>
      <c r="C295" s="5"/>
      <c r="D295" s="5"/>
      <c r="E295" s="5"/>
      <c r="F295" s="5"/>
      <c r="G295" s="5"/>
      <c r="H295" s="5"/>
      <c r="I295" s="187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6"/>
      <c r="V295" s="6"/>
      <c r="W295" s="6"/>
      <c r="X295" s="6"/>
      <c r="Y295" s="6"/>
      <c r="Z295" s="6"/>
    </row>
    <row r="296" spans="1:26">
      <c r="A296" s="5"/>
      <c r="B296" s="5"/>
      <c r="C296" s="5"/>
      <c r="D296" s="5"/>
      <c r="E296" s="5"/>
      <c r="F296" s="5"/>
      <c r="G296" s="5"/>
      <c r="H296" s="5"/>
      <c r="I296" s="187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6"/>
      <c r="V296" s="6"/>
      <c r="W296" s="6"/>
      <c r="X296" s="6"/>
      <c r="Y296" s="6"/>
      <c r="Z296" s="6"/>
    </row>
    <row r="297" spans="1:26">
      <c r="A297" s="5"/>
      <c r="B297" s="5"/>
      <c r="C297" s="5"/>
      <c r="D297" s="5"/>
      <c r="E297" s="5"/>
      <c r="F297" s="5"/>
      <c r="G297" s="5"/>
      <c r="H297" s="5"/>
      <c r="I297" s="187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6"/>
      <c r="V297" s="6"/>
      <c r="W297" s="6"/>
      <c r="X297" s="6"/>
      <c r="Y297" s="6"/>
      <c r="Z297" s="6"/>
    </row>
    <row r="298" spans="1:26">
      <c r="A298" s="5"/>
      <c r="B298" s="5"/>
      <c r="C298" s="5"/>
      <c r="D298" s="5"/>
      <c r="E298" s="5"/>
      <c r="F298" s="5"/>
      <c r="G298" s="5"/>
      <c r="H298" s="5"/>
      <c r="I298" s="187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6"/>
      <c r="V298" s="6"/>
      <c r="W298" s="6"/>
      <c r="X298" s="6"/>
      <c r="Y298" s="6"/>
      <c r="Z298" s="6"/>
    </row>
    <row r="299" spans="1:26">
      <c r="A299" s="5"/>
      <c r="B299" s="5"/>
      <c r="C299" s="5"/>
      <c r="D299" s="5"/>
      <c r="E299" s="5"/>
      <c r="F299" s="5"/>
      <c r="G299" s="5"/>
      <c r="H299" s="5"/>
      <c r="I299" s="187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6"/>
      <c r="V299" s="6"/>
      <c r="W299" s="6"/>
      <c r="X299" s="6"/>
      <c r="Y299" s="6"/>
      <c r="Z299" s="6"/>
    </row>
    <row r="300" spans="1:26">
      <c r="A300" s="5"/>
      <c r="B300" s="5"/>
      <c r="C300" s="5"/>
      <c r="D300" s="5"/>
      <c r="E300" s="5"/>
      <c r="F300" s="5"/>
      <c r="G300" s="5"/>
      <c r="H300" s="5"/>
      <c r="I300" s="187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6"/>
      <c r="V300" s="6"/>
      <c r="W300" s="6"/>
      <c r="X300" s="6"/>
      <c r="Y300" s="6"/>
      <c r="Z300" s="6"/>
    </row>
    <row r="301" spans="1:26">
      <c r="A301" s="5"/>
      <c r="B301" s="5"/>
      <c r="C301" s="5"/>
      <c r="D301" s="5"/>
      <c r="E301" s="5"/>
      <c r="F301" s="5"/>
      <c r="G301" s="5"/>
      <c r="H301" s="5"/>
      <c r="I301" s="187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6"/>
      <c r="V301" s="6"/>
      <c r="W301" s="6"/>
      <c r="X301" s="6"/>
      <c r="Y301" s="6"/>
      <c r="Z301" s="6"/>
    </row>
    <row r="302" spans="1:26">
      <c r="A302" s="5"/>
      <c r="B302" s="5"/>
      <c r="C302" s="5"/>
      <c r="D302" s="5"/>
      <c r="E302" s="5"/>
      <c r="F302" s="5"/>
      <c r="G302" s="5"/>
      <c r="H302" s="5"/>
      <c r="I302" s="187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6"/>
      <c r="V302" s="6"/>
      <c r="W302" s="6"/>
      <c r="X302" s="6"/>
      <c r="Y302" s="6"/>
      <c r="Z302" s="6"/>
    </row>
    <row r="303" spans="1:26">
      <c r="A303" s="5"/>
      <c r="B303" s="5"/>
      <c r="C303" s="5"/>
      <c r="D303" s="5"/>
      <c r="E303" s="5"/>
      <c r="F303" s="5"/>
      <c r="G303" s="5"/>
      <c r="H303" s="5"/>
      <c r="I303" s="187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6"/>
      <c r="V303" s="6"/>
      <c r="W303" s="6"/>
      <c r="X303" s="6"/>
      <c r="Y303" s="6"/>
      <c r="Z303" s="6"/>
    </row>
    <row r="304" spans="1:26">
      <c r="A304" s="5"/>
      <c r="B304" s="5"/>
      <c r="C304" s="5"/>
      <c r="D304" s="5"/>
      <c r="E304" s="5"/>
      <c r="F304" s="5"/>
      <c r="G304" s="5"/>
      <c r="H304" s="5"/>
      <c r="I304" s="187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6"/>
      <c r="V304" s="6"/>
      <c r="W304" s="6"/>
      <c r="X304" s="6"/>
      <c r="Y304" s="6"/>
      <c r="Z304" s="6"/>
    </row>
    <row r="305" spans="1:26">
      <c r="A305" s="5"/>
      <c r="B305" s="5"/>
      <c r="C305" s="5"/>
      <c r="D305" s="5"/>
      <c r="E305" s="5"/>
      <c r="F305" s="5"/>
      <c r="G305" s="5"/>
      <c r="H305" s="5"/>
      <c r="I305" s="187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6"/>
      <c r="V305" s="6"/>
      <c r="W305" s="6"/>
      <c r="X305" s="6"/>
      <c r="Y305" s="6"/>
      <c r="Z305" s="6"/>
    </row>
    <row r="306" spans="1:26">
      <c r="A306" s="5"/>
      <c r="B306" s="5"/>
      <c r="C306" s="5"/>
      <c r="D306" s="5"/>
      <c r="E306" s="5"/>
      <c r="F306" s="5"/>
      <c r="G306" s="5"/>
      <c r="H306" s="5"/>
      <c r="I306" s="187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6"/>
      <c r="V306" s="6"/>
      <c r="W306" s="6"/>
      <c r="X306" s="6"/>
      <c r="Y306" s="6"/>
      <c r="Z306" s="6"/>
    </row>
    <row r="307" spans="1:26">
      <c r="A307" s="5"/>
      <c r="B307" s="5"/>
      <c r="C307" s="5"/>
      <c r="D307" s="5"/>
      <c r="E307" s="5"/>
      <c r="F307" s="5"/>
      <c r="G307" s="5"/>
      <c r="H307" s="5"/>
      <c r="I307" s="187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6"/>
      <c r="V307" s="6"/>
      <c r="W307" s="6"/>
      <c r="X307" s="6"/>
      <c r="Y307" s="6"/>
      <c r="Z307" s="6"/>
    </row>
    <row r="308" spans="1:26">
      <c r="A308" s="5"/>
      <c r="B308" s="5"/>
      <c r="C308" s="5"/>
      <c r="D308" s="5"/>
      <c r="E308" s="5"/>
      <c r="F308" s="5"/>
      <c r="G308" s="5"/>
      <c r="H308" s="5"/>
      <c r="I308" s="187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6"/>
      <c r="V308" s="6"/>
      <c r="W308" s="6"/>
      <c r="X308" s="6"/>
      <c r="Y308" s="6"/>
      <c r="Z308" s="6"/>
    </row>
    <row r="309" spans="1:26">
      <c r="A309" s="5"/>
      <c r="B309" s="5"/>
      <c r="C309" s="5"/>
      <c r="D309" s="5"/>
      <c r="E309" s="5"/>
      <c r="F309" s="5"/>
      <c r="G309" s="5"/>
      <c r="H309" s="5"/>
      <c r="I309" s="187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6"/>
      <c r="V309" s="6"/>
      <c r="W309" s="6"/>
      <c r="X309" s="6"/>
      <c r="Y309" s="6"/>
      <c r="Z309" s="6"/>
    </row>
    <row r="310" spans="1:26">
      <c r="A310" s="5"/>
      <c r="B310" s="5"/>
      <c r="C310" s="5"/>
      <c r="D310" s="5"/>
      <c r="E310" s="5"/>
      <c r="F310" s="5"/>
      <c r="G310" s="5"/>
      <c r="H310" s="5"/>
      <c r="I310" s="187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6"/>
      <c r="V310" s="6"/>
      <c r="W310" s="6"/>
      <c r="X310" s="6"/>
      <c r="Y310" s="6"/>
      <c r="Z310" s="6"/>
    </row>
    <row r="311" spans="1:26">
      <c r="A311" s="5"/>
      <c r="B311" s="5"/>
      <c r="C311" s="5"/>
      <c r="D311" s="5"/>
      <c r="E311" s="5"/>
      <c r="F311" s="5"/>
      <c r="G311" s="5"/>
      <c r="H311" s="5"/>
      <c r="I311" s="187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6"/>
      <c r="V311" s="6"/>
      <c r="W311" s="6"/>
      <c r="X311" s="6"/>
      <c r="Y311" s="6"/>
      <c r="Z311" s="6"/>
    </row>
    <row r="312" spans="1:26">
      <c r="A312" s="5"/>
      <c r="B312" s="5"/>
      <c r="C312" s="5"/>
      <c r="D312" s="5"/>
      <c r="E312" s="5"/>
      <c r="F312" s="5"/>
      <c r="G312" s="5"/>
      <c r="H312" s="5"/>
      <c r="I312" s="187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6"/>
      <c r="V312" s="6"/>
      <c r="W312" s="6"/>
      <c r="X312" s="6"/>
      <c r="Y312" s="6"/>
      <c r="Z312" s="6"/>
    </row>
    <row r="313" spans="1:26">
      <c r="A313" s="5"/>
      <c r="B313" s="5"/>
      <c r="C313" s="5"/>
      <c r="D313" s="5"/>
      <c r="E313" s="5"/>
      <c r="F313" s="5"/>
      <c r="G313" s="5"/>
      <c r="H313" s="5"/>
      <c r="I313" s="187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6"/>
      <c r="V313" s="6"/>
      <c r="W313" s="6"/>
      <c r="X313" s="6"/>
      <c r="Y313" s="6"/>
      <c r="Z313" s="6"/>
    </row>
    <row r="314" spans="1:26">
      <c r="A314" s="5"/>
      <c r="B314" s="5"/>
      <c r="C314" s="5"/>
      <c r="D314" s="5"/>
      <c r="E314" s="5"/>
      <c r="F314" s="5"/>
      <c r="G314" s="5"/>
      <c r="H314" s="5"/>
      <c r="I314" s="187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6"/>
      <c r="V314" s="6"/>
      <c r="W314" s="6"/>
      <c r="X314" s="6"/>
      <c r="Y314" s="6"/>
      <c r="Z314" s="6"/>
    </row>
    <row r="315" spans="1:26">
      <c r="A315" s="5"/>
      <c r="B315" s="5"/>
      <c r="C315" s="5"/>
      <c r="D315" s="5"/>
      <c r="E315" s="5"/>
      <c r="F315" s="5"/>
      <c r="G315" s="5"/>
      <c r="H315" s="5"/>
      <c r="I315" s="187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6"/>
      <c r="V315" s="6"/>
      <c r="W315" s="6"/>
      <c r="X315" s="6"/>
      <c r="Y315" s="6"/>
      <c r="Z315" s="6"/>
    </row>
    <row r="316" spans="1:26">
      <c r="A316" s="5"/>
      <c r="B316" s="5"/>
      <c r="C316" s="5"/>
      <c r="D316" s="5"/>
      <c r="E316" s="5"/>
      <c r="F316" s="5"/>
      <c r="G316" s="5"/>
      <c r="H316" s="5"/>
      <c r="I316" s="187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6"/>
      <c r="V316" s="6"/>
      <c r="W316" s="6"/>
      <c r="X316" s="6"/>
      <c r="Y316" s="6"/>
      <c r="Z316" s="6"/>
    </row>
    <row r="317" spans="1:26">
      <c r="A317" s="5"/>
      <c r="B317" s="5"/>
      <c r="C317" s="5"/>
      <c r="D317" s="5"/>
      <c r="E317" s="5"/>
      <c r="F317" s="5"/>
      <c r="G317" s="5"/>
      <c r="H317" s="5"/>
      <c r="I317" s="187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6"/>
      <c r="V317" s="6"/>
      <c r="W317" s="6"/>
      <c r="X317" s="6"/>
      <c r="Y317" s="6"/>
      <c r="Z317" s="6"/>
    </row>
    <row r="318" spans="1:26">
      <c r="A318" s="5"/>
      <c r="B318" s="5"/>
      <c r="C318" s="5"/>
      <c r="D318" s="5"/>
      <c r="E318" s="5"/>
      <c r="F318" s="5"/>
      <c r="G318" s="5"/>
      <c r="H318" s="5"/>
      <c r="I318" s="187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6"/>
      <c r="V318" s="6"/>
      <c r="W318" s="6"/>
      <c r="X318" s="6"/>
      <c r="Y318" s="6"/>
      <c r="Z318" s="6"/>
    </row>
    <row r="319" spans="1:26">
      <c r="A319" s="5"/>
      <c r="B319" s="5"/>
      <c r="C319" s="5"/>
      <c r="D319" s="5"/>
      <c r="E319" s="5"/>
      <c r="F319" s="5"/>
      <c r="G319" s="5"/>
      <c r="H319" s="5"/>
      <c r="I319" s="187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6"/>
      <c r="V319" s="6"/>
      <c r="W319" s="6"/>
      <c r="X319" s="6"/>
      <c r="Y319" s="6"/>
      <c r="Z319" s="6"/>
    </row>
    <row r="320" spans="1:26">
      <c r="A320" s="5"/>
      <c r="B320" s="5"/>
      <c r="C320" s="5"/>
      <c r="D320" s="5"/>
      <c r="E320" s="5"/>
      <c r="F320" s="5"/>
      <c r="G320" s="5"/>
      <c r="H320" s="5"/>
      <c r="I320" s="187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6"/>
      <c r="V320" s="6"/>
      <c r="W320" s="6"/>
      <c r="X320" s="6"/>
      <c r="Y320" s="6"/>
      <c r="Z320" s="6"/>
    </row>
    <row r="321" spans="1:26">
      <c r="A321" s="5"/>
      <c r="B321" s="5"/>
      <c r="C321" s="5"/>
      <c r="D321" s="5"/>
      <c r="E321" s="5"/>
      <c r="F321" s="5"/>
      <c r="G321" s="5"/>
      <c r="H321" s="5"/>
      <c r="I321" s="187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6"/>
      <c r="V321" s="6"/>
      <c r="W321" s="6"/>
      <c r="X321" s="6"/>
      <c r="Y321" s="6"/>
      <c r="Z321" s="6"/>
    </row>
    <row r="322" spans="1:26">
      <c r="A322" s="5"/>
      <c r="B322" s="5"/>
      <c r="C322" s="5"/>
      <c r="D322" s="5"/>
      <c r="E322" s="5"/>
      <c r="F322" s="5"/>
      <c r="G322" s="5"/>
      <c r="H322" s="5"/>
      <c r="I322" s="187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6"/>
      <c r="V322" s="6"/>
      <c r="W322" s="6"/>
      <c r="X322" s="6"/>
      <c r="Y322" s="6"/>
      <c r="Z322" s="6"/>
    </row>
    <row r="323" spans="1:26">
      <c r="A323" s="5"/>
      <c r="B323" s="5"/>
      <c r="C323" s="5"/>
      <c r="D323" s="5"/>
      <c r="E323" s="5"/>
      <c r="F323" s="5"/>
      <c r="G323" s="5"/>
      <c r="H323" s="5"/>
      <c r="I323" s="187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6"/>
      <c r="V323" s="6"/>
      <c r="W323" s="6"/>
      <c r="X323" s="6"/>
      <c r="Y323" s="6"/>
      <c r="Z323" s="6"/>
    </row>
    <row r="324" spans="1:26">
      <c r="A324" s="5"/>
      <c r="B324" s="5"/>
      <c r="C324" s="5"/>
      <c r="D324" s="5"/>
      <c r="E324" s="5"/>
      <c r="F324" s="5"/>
      <c r="G324" s="5"/>
      <c r="H324" s="5"/>
      <c r="I324" s="187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6"/>
      <c r="V324" s="6"/>
      <c r="W324" s="6"/>
      <c r="X324" s="6"/>
      <c r="Y324" s="6"/>
      <c r="Z324" s="6"/>
    </row>
    <row r="325" spans="1:26">
      <c r="A325" s="5"/>
      <c r="B325" s="5"/>
      <c r="C325" s="5"/>
      <c r="D325" s="5"/>
      <c r="E325" s="5"/>
      <c r="F325" s="5"/>
      <c r="G325" s="5"/>
      <c r="H325" s="5"/>
      <c r="I325" s="187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6"/>
      <c r="V325" s="6"/>
      <c r="W325" s="6"/>
      <c r="X325" s="6"/>
      <c r="Y325" s="6"/>
      <c r="Z325" s="6"/>
    </row>
    <row r="326" spans="1:26">
      <c r="A326" s="5"/>
      <c r="B326" s="5"/>
      <c r="C326" s="5"/>
      <c r="D326" s="5"/>
      <c r="E326" s="5"/>
      <c r="F326" s="5"/>
      <c r="G326" s="5"/>
      <c r="H326" s="5"/>
      <c r="I326" s="187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6"/>
      <c r="V326" s="6"/>
      <c r="W326" s="6"/>
      <c r="X326" s="6"/>
      <c r="Y326" s="6"/>
      <c r="Z326" s="6"/>
    </row>
    <row r="327" spans="1:26">
      <c r="A327" s="5"/>
      <c r="B327" s="5"/>
      <c r="C327" s="5"/>
      <c r="D327" s="5"/>
      <c r="E327" s="5"/>
      <c r="F327" s="5"/>
      <c r="G327" s="5"/>
      <c r="H327" s="5"/>
      <c r="I327" s="187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6"/>
      <c r="V327" s="6"/>
      <c r="W327" s="6"/>
      <c r="X327" s="6"/>
      <c r="Y327" s="6"/>
      <c r="Z327" s="6"/>
    </row>
    <row r="328" spans="1:26">
      <c r="A328" s="5"/>
      <c r="B328" s="5"/>
      <c r="C328" s="5"/>
      <c r="D328" s="5"/>
      <c r="E328" s="5"/>
      <c r="F328" s="5"/>
      <c r="G328" s="5"/>
      <c r="H328" s="5"/>
      <c r="I328" s="187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6"/>
      <c r="V328" s="6"/>
      <c r="W328" s="6"/>
      <c r="X328" s="6"/>
      <c r="Y328" s="6"/>
      <c r="Z328" s="6"/>
    </row>
    <row r="329" spans="1:26">
      <c r="A329" s="5"/>
      <c r="B329" s="5"/>
      <c r="C329" s="5"/>
      <c r="D329" s="5"/>
      <c r="E329" s="5"/>
      <c r="F329" s="5"/>
      <c r="G329" s="5"/>
      <c r="H329" s="5"/>
      <c r="I329" s="187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6"/>
      <c r="V329" s="6"/>
      <c r="W329" s="6"/>
      <c r="X329" s="6"/>
      <c r="Y329" s="6"/>
      <c r="Z329" s="6"/>
    </row>
    <row r="330" spans="1:26">
      <c r="A330" s="5"/>
      <c r="B330" s="5"/>
      <c r="C330" s="5"/>
      <c r="D330" s="5"/>
      <c r="E330" s="5"/>
      <c r="F330" s="5"/>
      <c r="G330" s="5"/>
      <c r="H330" s="5"/>
      <c r="I330" s="187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6"/>
      <c r="V330" s="6"/>
      <c r="W330" s="6"/>
      <c r="X330" s="6"/>
      <c r="Y330" s="6"/>
      <c r="Z330" s="6"/>
    </row>
    <row r="331" spans="1:26">
      <c r="A331" s="5"/>
      <c r="B331" s="5"/>
      <c r="C331" s="5"/>
      <c r="D331" s="5"/>
      <c r="E331" s="5"/>
      <c r="F331" s="5"/>
      <c r="G331" s="5"/>
      <c r="H331" s="5"/>
      <c r="I331" s="187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6"/>
      <c r="V331" s="6"/>
      <c r="W331" s="6"/>
      <c r="X331" s="6"/>
      <c r="Y331" s="6"/>
      <c r="Z331" s="6"/>
    </row>
    <row r="332" spans="1:26">
      <c r="A332" s="5"/>
      <c r="B332" s="5"/>
      <c r="C332" s="5"/>
      <c r="D332" s="5"/>
      <c r="E332" s="5"/>
      <c r="F332" s="5"/>
      <c r="G332" s="5"/>
      <c r="H332" s="5"/>
      <c r="I332" s="187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6"/>
      <c r="V332" s="6"/>
      <c r="W332" s="6"/>
      <c r="X332" s="6"/>
      <c r="Y332" s="6"/>
      <c r="Z332" s="6"/>
    </row>
    <row r="333" spans="1:26">
      <c r="A333" s="5"/>
      <c r="B333" s="5"/>
      <c r="C333" s="5"/>
      <c r="D333" s="5"/>
      <c r="E333" s="5"/>
      <c r="F333" s="5"/>
      <c r="G333" s="5"/>
      <c r="H333" s="5"/>
      <c r="I333" s="187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6"/>
      <c r="V333" s="6"/>
      <c r="W333" s="6"/>
      <c r="X333" s="6"/>
      <c r="Y333" s="6"/>
      <c r="Z333" s="6"/>
    </row>
    <row r="334" spans="1:26">
      <c r="A334" s="5"/>
      <c r="B334" s="5"/>
      <c r="C334" s="5"/>
      <c r="D334" s="5"/>
      <c r="E334" s="5"/>
      <c r="F334" s="5"/>
      <c r="G334" s="5"/>
      <c r="H334" s="5"/>
      <c r="I334" s="187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6"/>
      <c r="V334" s="6"/>
      <c r="W334" s="6"/>
      <c r="X334" s="6"/>
      <c r="Y334" s="6"/>
      <c r="Z334" s="6"/>
    </row>
    <row r="335" spans="1:26">
      <c r="A335" s="5"/>
      <c r="B335" s="5"/>
      <c r="C335" s="5"/>
      <c r="D335" s="5"/>
      <c r="E335" s="5"/>
      <c r="F335" s="5"/>
      <c r="G335" s="5"/>
      <c r="H335" s="5"/>
      <c r="I335" s="187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6"/>
      <c r="V335" s="6"/>
      <c r="W335" s="6"/>
      <c r="X335" s="6"/>
      <c r="Y335" s="6"/>
      <c r="Z335" s="6"/>
    </row>
    <row r="336" spans="1:26">
      <c r="A336" s="5"/>
      <c r="B336" s="5"/>
      <c r="C336" s="5"/>
      <c r="D336" s="5"/>
      <c r="E336" s="5"/>
      <c r="F336" s="5"/>
      <c r="G336" s="5"/>
      <c r="H336" s="5"/>
      <c r="I336" s="187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6"/>
      <c r="V336" s="6"/>
      <c r="W336" s="6"/>
      <c r="X336" s="6"/>
      <c r="Y336" s="6"/>
      <c r="Z336" s="6"/>
    </row>
    <row r="337" spans="1:26">
      <c r="A337" s="5"/>
      <c r="B337" s="5"/>
      <c r="C337" s="5"/>
      <c r="D337" s="5"/>
      <c r="E337" s="5"/>
      <c r="F337" s="5"/>
      <c r="G337" s="5"/>
      <c r="H337" s="5"/>
      <c r="I337" s="187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6"/>
      <c r="V337" s="6"/>
      <c r="W337" s="6"/>
      <c r="X337" s="6"/>
      <c r="Y337" s="6"/>
      <c r="Z337" s="6"/>
    </row>
    <row r="338" spans="1:26">
      <c r="A338" s="5"/>
      <c r="B338" s="5"/>
      <c r="C338" s="5"/>
      <c r="D338" s="5"/>
      <c r="E338" s="5"/>
      <c r="F338" s="5"/>
      <c r="G338" s="5"/>
      <c r="H338" s="5"/>
      <c r="I338" s="187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6"/>
      <c r="V338" s="6"/>
      <c r="W338" s="6"/>
      <c r="X338" s="6"/>
      <c r="Y338" s="6"/>
      <c r="Z338" s="6"/>
    </row>
    <row r="339" spans="1:26">
      <c r="A339" s="5"/>
      <c r="B339" s="5"/>
      <c r="C339" s="5"/>
      <c r="D339" s="5"/>
      <c r="E339" s="5"/>
      <c r="F339" s="5"/>
      <c r="G339" s="5"/>
      <c r="H339" s="5"/>
      <c r="I339" s="187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6"/>
      <c r="V339" s="6"/>
      <c r="W339" s="6"/>
      <c r="X339" s="6"/>
      <c r="Y339" s="6"/>
      <c r="Z339" s="6"/>
    </row>
    <row r="340" spans="1:26">
      <c r="A340" s="5"/>
      <c r="B340" s="5"/>
      <c r="C340" s="5"/>
      <c r="D340" s="5"/>
      <c r="E340" s="5"/>
      <c r="F340" s="5"/>
      <c r="G340" s="5"/>
      <c r="H340" s="5"/>
      <c r="I340" s="187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6"/>
      <c r="V340" s="6"/>
      <c r="W340" s="6"/>
      <c r="X340" s="6"/>
      <c r="Y340" s="6"/>
      <c r="Z340" s="6"/>
    </row>
    <row r="341" spans="1:26">
      <c r="A341" s="5"/>
      <c r="B341" s="5"/>
      <c r="C341" s="5"/>
      <c r="D341" s="5"/>
      <c r="E341" s="5"/>
      <c r="F341" s="5"/>
      <c r="G341" s="5"/>
      <c r="H341" s="5"/>
      <c r="I341" s="187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6"/>
      <c r="V341" s="6"/>
      <c r="W341" s="6"/>
      <c r="X341" s="6"/>
      <c r="Y341" s="6"/>
      <c r="Z341" s="6"/>
    </row>
    <row r="342" spans="1:26">
      <c r="A342" s="5"/>
      <c r="B342" s="5"/>
      <c r="C342" s="5"/>
      <c r="D342" s="5"/>
      <c r="E342" s="5"/>
      <c r="F342" s="5"/>
      <c r="G342" s="5"/>
      <c r="H342" s="5"/>
      <c r="I342" s="187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6"/>
      <c r="V342" s="6"/>
      <c r="W342" s="6"/>
      <c r="X342" s="6"/>
      <c r="Y342" s="6"/>
      <c r="Z342" s="6"/>
    </row>
    <row r="343" spans="1:26">
      <c r="A343" s="5"/>
      <c r="B343" s="5"/>
      <c r="C343" s="5"/>
      <c r="D343" s="5"/>
      <c r="E343" s="5"/>
      <c r="F343" s="5"/>
      <c r="G343" s="5"/>
      <c r="H343" s="5"/>
      <c r="I343" s="187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6"/>
      <c r="V343" s="6"/>
      <c r="W343" s="6"/>
      <c r="X343" s="6"/>
      <c r="Y343" s="6"/>
      <c r="Z343" s="6"/>
    </row>
    <row r="344" spans="1:26">
      <c r="A344" s="5"/>
      <c r="B344" s="5"/>
      <c r="C344" s="5"/>
      <c r="D344" s="5"/>
      <c r="E344" s="5"/>
      <c r="F344" s="5"/>
      <c r="G344" s="5"/>
      <c r="H344" s="5"/>
      <c r="I344" s="187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6"/>
      <c r="V344" s="6"/>
      <c r="W344" s="6"/>
      <c r="X344" s="6"/>
      <c r="Y344" s="6"/>
      <c r="Z344" s="6"/>
    </row>
    <row r="345" spans="1:26">
      <c r="A345" s="5"/>
      <c r="B345" s="5"/>
      <c r="C345" s="5"/>
      <c r="D345" s="5"/>
      <c r="E345" s="5"/>
      <c r="F345" s="5"/>
      <c r="G345" s="5"/>
      <c r="H345" s="5"/>
      <c r="I345" s="187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6"/>
      <c r="V345" s="6"/>
      <c r="W345" s="6"/>
      <c r="X345" s="6"/>
      <c r="Y345" s="6"/>
      <c r="Z345" s="6"/>
    </row>
    <row r="346" spans="1:26">
      <c r="A346" s="5"/>
      <c r="B346" s="5"/>
      <c r="C346" s="5"/>
      <c r="D346" s="5"/>
      <c r="E346" s="5"/>
      <c r="F346" s="5"/>
      <c r="G346" s="5"/>
      <c r="H346" s="5"/>
      <c r="I346" s="187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6"/>
      <c r="V346" s="6"/>
      <c r="W346" s="6"/>
      <c r="X346" s="6"/>
      <c r="Y346" s="6"/>
      <c r="Z346" s="6"/>
    </row>
    <row r="347" spans="1:26">
      <c r="A347" s="5"/>
      <c r="B347" s="5"/>
      <c r="C347" s="5"/>
      <c r="D347" s="5"/>
      <c r="E347" s="5"/>
      <c r="F347" s="5"/>
      <c r="G347" s="5"/>
      <c r="H347" s="5"/>
      <c r="I347" s="187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6"/>
      <c r="V347" s="6"/>
      <c r="W347" s="6"/>
      <c r="X347" s="6"/>
      <c r="Y347" s="6"/>
      <c r="Z347" s="6"/>
    </row>
    <row r="348" spans="1:26">
      <c r="A348" s="5"/>
      <c r="B348" s="5"/>
      <c r="C348" s="5"/>
      <c r="D348" s="5"/>
      <c r="E348" s="5"/>
      <c r="F348" s="5"/>
      <c r="G348" s="5"/>
      <c r="H348" s="5"/>
      <c r="I348" s="187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6"/>
      <c r="V348" s="6"/>
      <c r="W348" s="6"/>
      <c r="X348" s="6"/>
      <c r="Y348" s="6"/>
      <c r="Z348" s="6"/>
    </row>
    <row r="349" spans="1:26">
      <c r="A349" s="5"/>
      <c r="B349" s="5"/>
      <c r="C349" s="5"/>
      <c r="D349" s="5"/>
      <c r="E349" s="5"/>
      <c r="F349" s="5"/>
      <c r="G349" s="5"/>
      <c r="H349" s="5"/>
      <c r="I349" s="187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6"/>
      <c r="V349" s="6"/>
      <c r="W349" s="6"/>
      <c r="X349" s="6"/>
      <c r="Y349" s="6"/>
      <c r="Z349" s="6"/>
    </row>
    <row r="350" spans="1:26">
      <c r="A350" s="5"/>
      <c r="B350" s="5"/>
      <c r="C350" s="5"/>
      <c r="D350" s="5"/>
      <c r="E350" s="5"/>
      <c r="F350" s="5"/>
      <c r="G350" s="5"/>
      <c r="H350" s="5"/>
      <c r="I350" s="187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6"/>
      <c r="V350" s="6"/>
      <c r="W350" s="6"/>
      <c r="X350" s="6"/>
      <c r="Y350" s="6"/>
      <c r="Z350" s="6"/>
    </row>
    <row r="351" spans="1:26">
      <c r="A351" s="5"/>
      <c r="B351" s="5"/>
      <c r="C351" s="5"/>
      <c r="D351" s="5"/>
      <c r="E351" s="5"/>
      <c r="F351" s="5"/>
      <c r="G351" s="5"/>
      <c r="H351" s="5"/>
      <c r="I351" s="187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6"/>
      <c r="V351" s="6"/>
      <c r="W351" s="6"/>
      <c r="X351" s="6"/>
      <c r="Y351" s="6"/>
      <c r="Z351" s="6"/>
    </row>
    <row r="352" spans="1:26">
      <c r="A352" s="5"/>
      <c r="B352" s="5"/>
      <c r="C352" s="5"/>
      <c r="D352" s="5"/>
      <c r="E352" s="5"/>
      <c r="F352" s="5"/>
      <c r="G352" s="5"/>
      <c r="H352" s="5"/>
      <c r="I352" s="187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6"/>
      <c r="V352" s="6"/>
      <c r="W352" s="6"/>
      <c r="X352" s="6"/>
      <c r="Y352" s="6"/>
      <c r="Z352" s="6"/>
    </row>
    <row r="353" spans="1:26">
      <c r="A353" s="5"/>
      <c r="B353" s="5"/>
      <c r="C353" s="5"/>
      <c r="D353" s="5"/>
      <c r="E353" s="5"/>
      <c r="F353" s="5"/>
      <c r="G353" s="5"/>
      <c r="H353" s="5"/>
      <c r="I353" s="187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6"/>
      <c r="V353" s="6"/>
      <c r="W353" s="6"/>
      <c r="X353" s="6"/>
      <c r="Y353" s="6"/>
      <c r="Z353" s="6"/>
    </row>
    <row r="354" spans="1:26">
      <c r="A354" s="5"/>
      <c r="B354" s="5"/>
      <c r="C354" s="5"/>
      <c r="D354" s="5"/>
      <c r="E354" s="5"/>
      <c r="F354" s="5"/>
      <c r="G354" s="5"/>
      <c r="H354" s="5"/>
      <c r="I354" s="187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6"/>
      <c r="V354" s="6"/>
      <c r="W354" s="6"/>
      <c r="X354" s="6"/>
      <c r="Y354" s="6"/>
      <c r="Z354" s="6"/>
    </row>
    <row r="355" spans="1:26">
      <c r="A355" s="5"/>
      <c r="B355" s="5"/>
      <c r="C355" s="5"/>
      <c r="D355" s="5"/>
      <c r="E355" s="5"/>
      <c r="F355" s="5"/>
      <c r="G355" s="5"/>
      <c r="H355" s="5"/>
      <c r="I355" s="187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6"/>
      <c r="V355" s="6"/>
      <c r="W355" s="6"/>
      <c r="X355" s="6"/>
      <c r="Y355" s="6"/>
      <c r="Z355" s="6"/>
    </row>
    <row r="356" spans="1:26">
      <c r="A356" s="5"/>
      <c r="B356" s="5"/>
      <c r="C356" s="5"/>
      <c r="D356" s="5"/>
      <c r="E356" s="5"/>
      <c r="F356" s="5"/>
      <c r="G356" s="5"/>
      <c r="H356" s="5"/>
      <c r="I356" s="187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6"/>
      <c r="V356" s="6"/>
      <c r="W356" s="6"/>
      <c r="X356" s="6"/>
      <c r="Y356" s="6"/>
      <c r="Z356" s="6"/>
    </row>
    <row r="357" spans="1:26">
      <c r="A357" s="5"/>
      <c r="B357" s="5"/>
      <c r="C357" s="5"/>
      <c r="D357" s="5"/>
      <c r="E357" s="5"/>
      <c r="F357" s="5"/>
      <c r="G357" s="5"/>
      <c r="H357" s="5"/>
      <c r="I357" s="187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6"/>
      <c r="V357" s="6"/>
      <c r="W357" s="6"/>
      <c r="X357" s="6"/>
      <c r="Y357" s="6"/>
      <c r="Z357" s="6"/>
    </row>
    <row r="358" spans="1:26">
      <c r="A358" s="5"/>
      <c r="B358" s="5"/>
      <c r="C358" s="5"/>
      <c r="D358" s="5"/>
      <c r="E358" s="5"/>
      <c r="F358" s="5"/>
      <c r="G358" s="5"/>
      <c r="H358" s="5"/>
      <c r="I358" s="187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6"/>
      <c r="V358" s="6"/>
      <c r="W358" s="6"/>
      <c r="X358" s="6"/>
      <c r="Y358" s="6"/>
      <c r="Z358" s="6"/>
    </row>
    <row r="359" spans="1:26">
      <c r="A359" s="5"/>
      <c r="B359" s="5"/>
      <c r="C359" s="5"/>
      <c r="D359" s="5"/>
      <c r="E359" s="5"/>
      <c r="F359" s="5"/>
      <c r="G359" s="5"/>
      <c r="H359" s="5"/>
      <c r="I359" s="187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6"/>
      <c r="V359" s="6"/>
      <c r="W359" s="6"/>
      <c r="X359" s="6"/>
      <c r="Y359" s="6"/>
      <c r="Z359" s="6"/>
    </row>
    <row r="360" spans="1:26">
      <c r="A360" s="5"/>
      <c r="B360" s="5"/>
      <c r="C360" s="5"/>
      <c r="D360" s="5"/>
      <c r="E360" s="5"/>
      <c r="F360" s="5"/>
      <c r="G360" s="5"/>
      <c r="H360" s="5"/>
      <c r="I360" s="187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6"/>
      <c r="V360" s="6"/>
      <c r="W360" s="6"/>
      <c r="X360" s="6"/>
      <c r="Y360" s="6"/>
      <c r="Z360" s="6"/>
    </row>
    <row r="361" spans="1:26">
      <c r="A361" s="5"/>
      <c r="B361" s="5"/>
      <c r="C361" s="5"/>
      <c r="D361" s="5"/>
      <c r="E361" s="5"/>
      <c r="F361" s="5"/>
      <c r="G361" s="5"/>
      <c r="H361" s="5"/>
      <c r="I361" s="187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6"/>
      <c r="V361" s="6"/>
      <c r="W361" s="6"/>
      <c r="X361" s="6"/>
      <c r="Y361" s="6"/>
      <c r="Z361" s="6"/>
    </row>
    <row r="362" spans="1:26">
      <c r="A362" s="5"/>
      <c r="B362" s="5"/>
      <c r="C362" s="5"/>
      <c r="D362" s="5"/>
      <c r="E362" s="5"/>
      <c r="F362" s="5"/>
      <c r="G362" s="5"/>
      <c r="H362" s="5"/>
      <c r="I362" s="187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6"/>
      <c r="V362" s="6"/>
      <c r="W362" s="6"/>
      <c r="X362" s="6"/>
      <c r="Y362" s="6"/>
      <c r="Z362" s="6"/>
    </row>
    <row r="363" spans="1:26">
      <c r="A363" s="5"/>
      <c r="B363" s="5"/>
      <c r="C363" s="5"/>
      <c r="D363" s="5"/>
      <c r="E363" s="5"/>
      <c r="F363" s="5"/>
      <c r="G363" s="5"/>
      <c r="H363" s="5"/>
      <c r="I363" s="187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6"/>
      <c r="V363" s="6"/>
      <c r="W363" s="6"/>
      <c r="X363" s="6"/>
      <c r="Y363" s="6"/>
      <c r="Z363" s="6"/>
    </row>
    <row r="364" spans="1:26">
      <c r="A364" s="5"/>
      <c r="B364" s="5"/>
      <c r="C364" s="5"/>
      <c r="D364" s="5"/>
      <c r="E364" s="5"/>
      <c r="F364" s="5"/>
      <c r="G364" s="5"/>
      <c r="H364" s="5"/>
      <c r="I364" s="187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6"/>
      <c r="V364" s="6"/>
      <c r="W364" s="6"/>
      <c r="X364" s="6"/>
      <c r="Y364" s="6"/>
      <c r="Z364" s="6"/>
    </row>
    <row r="365" spans="1:26">
      <c r="A365" s="5"/>
      <c r="B365" s="5"/>
      <c r="C365" s="5"/>
      <c r="D365" s="5"/>
      <c r="E365" s="5"/>
      <c r="F365" s="5"/>
      <c r="G365" s="5"/>
      <c r="H365" s="5"/>
      <c r="I365" s="187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6"/>
      <c r="V365" s="6"/>
      <c r="W365" s="6"/>
      <c r="X365" s="6"/>
      <c r="Y365" s="6"/>
      <c r="Z365" s="6"/>
    </row>
    <row r="366" spans="1:26">
      <c r="A366" s="5"/>
      <c r="B366" s="5"/>
      <c r="C366" s="5"/>
      <c r="D366" s="5"/>
      <c r="E366" s="5"/>
      <c r="F366" s="5"/>
      <c r="G366" s="5"/>
      <c r="H366" s="5"/>
      <c r="I366" s="187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6"/>
      <c r="V366" s="6"/>
      <c r="W366" s="6"/>
      <c r="X366" s="6"/>
      <c r="Y366" s="6"/>
      <c r="Z366" s="6"/>
    </row>
    <row r="367" spans="1:26">
      <c r="A367" s="5"/>
      <c r="B367" s="5"/>
      <c r="C367" s="5"/>
      <c r="D367" s="5"/>
      <c r="E367" s="5"/>
      <c r="F367" s="5"/>
      <c r="G367" s="5"/>
      <c r="H367" s="5"/>
      <c r="I367" s="187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6"/>
      <c r="V367" s="6"/>
      <c r="W367" s="6"/>
      <c r="X367" s="6"/>
      <c r="Y367" s="6"/>
      <c r="Z367" s="6"/>
    </row>
    <row r="368" spans="1:26">
      <c r="A368" s="5"/>
      <c r="B368" s="5"/>
      <c r="C368" s="5"/>
      <c r="D368" s="5"/>
      <c r="E368" s="5"/>
      <c r="F368" s="5"/>
      <c r="G368" s="5"/>
      <c r="H368" s="5"/>
      <c r="I368" s="187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6"/>
      <c r="V368" s="6"/>
      <c r="W368" s="6"/>
      <c r="X368" s="6"/>
      <c r="Y368" s="6"/>
      <c r="Z368" s="6"/>
    </row>
    <row r="369" spans="1:26">
      <c r="A369" s="5"/>
      <c r="B369" s="5"/>
      <c r="C369" s="5"/>
      <c r="D369" s="5"/>
      <c r="E369" s="5"/>
      <c r="F369" s="5"/>
      <c r="G369" s="5"/>
      <c r="H369" s="5"/>
      <c r="I369" s="187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6"/>
      <c r="V369" s="6"/>
      <c r="W369" s="6"/>
      <c r="X369" s="6"/>
      <c r="Y369" s="6"/>
      <c r="Z369" s="6"/>
    </row>
    <row r="370" spans="1:26">
      <c r="A370" s="5"/>
      <c r="B370" s="5"/>
      <c r="C370" s="5"/>
      <c r="D370" s="5"/>
      <c r="E370" s="5"/>
      <c r="F370" s="5"/>
      <c r="G370" s="5"/>
      <c r="H370" s="5"/>
      <c r="I370" s="187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6"/>
      <c r="V370" s="6"/>
      <c r="W370" s="6"/>
      <c r="X370" s="6"/>
      <c r="Y370" s="6"/>
      <c r="Z370" s="6"/>
    </row>
    <row r="371" spans="1:26">
      <c r="A371" s="5"/>
      <c r="B371" s="5"/>
      <c r="C371" s="5"/>
      <c r="D371" s="5"/>
      <c r="E371" s="5"/>
      <c r="F371" s="5"/>
      <c r="G371" s="5"/>
      <c r="H371" s="5"/>
      <c r="I371" s="187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6"/>
      <c r="V371" s="6"/>
      <c r="W371" s="6"/>
      <c r="X371" s="6"/>
      <c r="Y371" s="6"/>
      <c r="Z371" s="6"/>
    </row>
    <row r="372" spans="1:26">
      <c r="A372" s="5"/>
      <c r="B372" s="5"/>
      <c r="C372" s="5"/>
      <c r="D372" s="5"/>
      <c r="E372" s="5"/>
      <c r="F372" s="5"/>
      <c r="G372" s="5"/>
      <c r="H372" s="5"/>
      <c r="I372" s="187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6"/>
      <c r="V372" s="6"/>
      <c r="W372" s="6"/>
      <c r="X372" s="6"/>
      <c r="Y372" s="6"/>
      <c r="Z372" s="6"/>
    </row>
    <row r="373" spans="1:26">
      <c r="A373" s="5"/>
      <c r="B373" s="5"/>
      <c r="C373" s="5"/>
      <c r="D373" s="5"/>
      <c r="E373" s="5"/>
      <c r="F373" s="5"/>
      <c r="G373" s="5"/>
      <c r="H373" s="5"/>
      <c r="I373" s="187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6"/>
      <c r="V373" s="6"/>
      <c r="W373" s="6"/>
      <c r="X373" s="6"/>
      <c r="Y373" s="6"/>
      <c r="Z373" s="6"/>
    </row>
    <row r="374" spans="1:26">
      <c r="A374" s="5"/>
      <c r="B374" s="5"/>
      <c r="C374" s="5"/>
      <c r="D374" s="5"/>
      <c r="E374" s="5"/>
      <c r="F374" s="5"/>
      <c r="G374" s="5"/>
      <c r="H374" s="5"/>
      <c r="I374" s="187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6"/>
      <c r="V374" s="6"/>
      <c r="W374" s="6"/>
      <c r="X374" s="6"/>
      <c r="Y374" s="6"/>
      <c r="Z374" s="6"/>
    </row>
    <row r="375" spans="1:26">
      <c r="A375" s="5"/>
      <c r="B375" s="5"/>
      <c r="C375" s="5"/>
      <c r="D375" s="5"/>
      <c r="E375" s="5"/>
      <c r="F375" s="5"/>
      <c r="G375" s="5"/>
      <c r="H375" s="5"/>
      <c r="I375" s="187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6"/>
      <c r="V375" s="6"/>
      <c r="W375" s="6"/>
      <c r="X375" s="6"/>
      <c r="Y375" s="6"/>
      <c r="Z375" s="6"/>
    </row>
    <row r="376" spans="1:26">
      <c r="A376" s="5"/>
      <c r="B376" s="5"/>
      <c r="C376" s="5"/>
      <c r="D376" s="5"/>
      <c r="E376" s="5"/>
      <c r="F376" s="5"/>
      <c r="G376" s="5"/>
      <c r="H376" s="5"/>
      <c r="I376" s="187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6"/>
      <c r="V376" s="6"/>
      <c r="W376" s="6"/>
      <c r="X376" s="6"/>
      <c r="Y376" s="6"/>
      <c r="Z376" s="6"/>
    </row>
    <row r="377" spans="1:26">
      <c r="A377" s="5"/>
      <c r="B377" s="5"/>
      <c r="C377" s="5"/>
      <c r="D377" s="5"/>
      <c r="E377" s="5"/>
      <c r="F377" s="5"/>
      <c r="G377" s="5"/>
      <c r="H377" s="5"/>
      <c r="I377" s="187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6"/>
      <c r="V377" s="6"/>
      <c r="W377" s="6"/>
      <c r="X377" s="6"/>
      <c r="Y377" s="6"/>
      <c r="Z377" s="6"/>
    </row>
    <row r="378" spans="1:26">
      <c r="A378" s="5"/>
      <c r="B378" s="5"/>
      <c r="C378" s="5"/>
      <c r="D378" s="5"/>
      <c r="E378" s="5"/>
      <c r="F378" s="5"/>
      <c r="G378" s="5"/>
      <c r="H378" s="5"/>
      <c r="I378" s="187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6"/>
      <c r="V378" s="6"/>
      <c r="W378" s="6"/>
      <c r="X378" s="6"/>
      <c r="Y378" s="6"/>
      <c r="Z378" s="6"/>
    </row>
    <row r="379" spans="1:26">
      <c r="A379" s="5"/>
      <c r="B379" s="5"/>
      <c r="C379" s="5"/>
      <c r="D379" s="5"/>
      <c r="E379" s="5"/>
      <c r="F379" s="5"/>
      <c r="G379" s="5"/>
      <c r="H379" s="5"/>
      <c r="I379" s="187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6"/>
      <c r="V379" s="6"/>
      <c r="W379" s="6"/>
      <c r="X379" s="6"/>
      <c r="Y379" s="6"/>
      <c r="Z379" s="6"/>
    </row>
    <row r="380" spans="1:26">
      <c r="A380" s="5"/>
      <c r="B380" s="5"/>
      <c r="C380" s="5"/>
      <c r="D380" s="5"/>
      <c r="E380" s="5"/>
      <c r="F380" s="5"/>
      <c r="G380" s="5"/>
      <c r="H380" s="5"/>
      <c r="I380" s="187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6"/>
      <c r="V380" s="6"/>
      <c r="W380" s="6"/>
      <c r="X380" s="6"/>
      <c r="Y380" s="6"/>
      <c r="Z380" s="6"/>
    </row>
    <row r="381" spans="1:26">
      <c r="A381" s="5"/>
      <c r="B381" s="5"/>
      <c r="C381" s="5"/>
      <c r="D381" s="5"/>
      <c r="E381" s="5"/>
      <c r="F381" s="5"/>
      <c r="G381" s="5"/>
      <c r="H381" s="5"/>
      <c r="I381" s="187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6"/>
      <c r="V381" s="6"/>
      <c r="W381" s="6"/>
      <c r="X381" s="6"/>
      <c r="Y381" s="6"/>
      <c r="Z381" s="6"/>
    </row>
    <row r="382" spans="1:26">
      <c r="A382" s="5"/>
      <c r="B382" s="5"/>
      <c r="C382" s="5"/>
      <c r="D382" s="5"/>
      <c r="E382" s="5"/>
      <c r="F382" s="5"/>
      <c r="G382" s="5"/>
      <c r="H382" s="5"/>
      <c r="I382" s="187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6"/>
      <c r="V382" s="6"/>
      <c r="W382" s="6"/>
      <c r="X382" s="6"/>
      <c r="Y382" s="6"/>
      <c r="Z382" s="6"/>
    </row>
    <row r="383" spans="1:26">
      <c r="A383" s="5"/>
      <c r="B383" s="5"/>
      <c r="C383" s="5"/>
      <c r="D383" s="5"/>
      <c r="E383" s="5"/>
      <c r="F383" s="5"/>
      <c r="G383" s="5"/>
      <c r="H383" s="5"/>
      <c r="I383" s="187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6"/>
      <c r="V383" s="6"/>
      <c r="W383" s="6"/>
      <c r="X383" s="6"/>
      <c r="Y383" s="6"/>
      <c r="Z383" s="6"/>
    </row>
    <row r="384" spans="1:26">
      <c r="A384" s="5"/>
      <c r="B384" s="5"/>
      <c r="C384" s="5"/>
      <c r="D384" s="5"/>
      <c r="E384" s="5"/>
      <c r="F384" s="5"/>
      <c r="G384" s="5"/>
      <c r="H384" s="5"/>
      <c r="I384" s="187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6"/>
      <c r="V384" s="6"/>
      <c r="W384" s="6"/>
      <c r="X384" s="6"/>
      <c r="Y384" s="6"/>
      <c r="Z384" s="6"/>
    </row>
    <row r="385" spans="1:26">
      <c r="A385" s="5"/>
      <c r="B385" s="5"/>
      <c r="C385" s="5"/>
      <c r="D385" s="5"/>
      <c r="E385" s="5"/>
      <c r="F385" s="5"/>
      <c r="G385" s="5"/>
      <c r="H385" s="5"/>
      <c r="I385" s="187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6"/>
      <c r="V385" s="6"/>
      <c r="W385" s="6"/>
      <c r="X385" s="6"/>
      <c r="Y385" s="6"/>
      <c r="Z385" s="6"/>
    </row>
    <row r="386" spans="1:26">
      <c r="A386" s="5"/>
      <c r="B386" s="5"/>
      <c r="C386" s="5"/>
      <c r="D386" s="5"/>
      <c r="E386" s="5"/>
      <c r="F386" s="5"/>
      <c r="G386" s="5"/>
      <c r="H386" s="5"/>
      <c r="I386" s="187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6"/>
      <c r="V386" s="6"/>
      <c r="W386" s="6"/>
      <c r="X386" s="6"/>
      <c r="Y386" s="6"/>
      <c r="Z386" s="6"/>
    </row>
    <row r="387" spans="1:26">
      <c r="A387" s="5"/>
      <c r="B387" s="5"/>
      <c r="C387" s="5"/>
      <c r="D387" s="5"/>
      <c r="E387" s="5"/>
      <c r="F387" s="5"/>
      <c r="G387" s="5"/>
      <c r="H387" s="5"/>
      <c r="I387" s="187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6"/>
      <c r="V387" s="6"/>
      <c r="W387" s="6"/>
      <c r="X387" s="6"/>
      <c r="Y387" s="6"/>
      <c r="Z387" s="6"/>
    </row>
    <row r="388" spans="1:26">
      <c r="A388" s="5"/>
      <c r="B388" s="5"/>
      <c r="C388" s="5"/>
      <c r="D388" s="5"/>
      <c r="E388" s="5"/>
      <c r="F388" s="5"/>
      <c r="G388" s="5"/>
      <c r="H388" s="5"/>
      <c r="I388" s="187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6"/>
      <c r="V388" s="6"/>
      <c r="W388" s="6"/>
      <c r="X388" s="6"/>
      <c r="Y388" s="6"/>
      <c r="Z388" s="6"/>
    </row>
    <row r="389" spans="1:26">
      <c r="A389" s="5"/>
      <c r="B389" s="5"/>
      <c r="C389" s="5"/>
      <c r="D389" s="5"/>
      <c r="E389" s="5"/>
      <c r="F389" s="5"/>
      <c r="G389" s="5"/>
      <c r="H389" s="5"/>
      <c r="I389" s="187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6"/>
      <c r="V389" s="6"/>
      <c r="W389" s="6"/>
      <c r="X389" s="6"/>
      <c r="Y389" s="6"/>
      <c r="Z389" s="6"/>
    </row>
    <row r="390" spans="1:26">
      <c r="A390" s="5"/>
      <c r="B390" s="5"/>
      <c r="C390" s="5"/>
      <c r="D390" s="5"/>
      <c r="E390" s="5"/>
      <c r="F390" s="5"/>
      <c r="G390" s="5"/>
      <c r="H390" s="5"/>
      <c r="I390" s="187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6"/>
      <c r="V390" s="6"/>
      <c r="W390" s="6"/>
      <c r="X390" s="6"/>
      <c r="Y390" s="6"/>
      <c r="Z390" s="6"/>
    </row>
    <row r="391" spans="1:26">
      <c r="A391" s="5"/>
      <c r="B391" s="5"/>
      <c r="C391" s="5"/>
      <c r="D391" s="5"/>
      <c r="E391" s="5"/>
      <c r="F391" s="5"/>
      <c r="G391" s="5"/>
      <c r="H391" s="5"/>
      <c r="I391" s="187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6"/>
      <c r="V391" s="6"/>
      <c r="W391" s="6"/>
      <c r="X391" s="6"/>
      <c r="Y391" s="6"/>
      <c r="Z391" s="6"/>
    </row>
    <row r="392" spans="1:26">
      <c r="A392" s="5"/>
      <c r="B392" s="5"/>
      <c r="C392" s="5"/>
      <c r="D392" s="5"/>
      <c r="E392" s="5"/>
      <c r="F392" s="5"/>
      <c r="G392" s="5"/>
      <c r="H392" s="5"/>
      <c r="I392" s="187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6"/>
      <c r="V392" s="6"/>
      <c r="W392" s="6"/>
      <c r="X392" s="6"/>
      <c r="Y392" s="6"/>
      <c r="Z392" s="6"/>
    </row>
    <row r="393" spans="1:26">
      <c r="A393" s="5"/>
      <c r="B393" s="5"/>
      <c r="C393" s="5"/>
      <c r="D393" s="5"/>
      <c r="E393" s="5"/>
      <c r="F393" s="5"/>
      <c r="G393" s="5"/>
      <c r="H393" s="5"/>
      <c r="I393" s="187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6"/>
      <c r="V393" s="6"/>
      <c r="W393" s="6"/>
      <c r="X393" s="6"/>
      <c r="Y393" s="6"/>
      <c r="Z393" s="6"/>
    </row>
    <row r="394" spans="1:26">
      <c r="A394" s="5"/>
      <c r="B394" s="5"/>
      <c r="C394" s="5"/>
      <c r="D394" s="5"/>
      <c r="E394" s="5"/>
      <c r="F394" s="5"/>
      <c r="G394" s="5"/>
      <c r="H394" s="5"/>
      <c r="I394" s="187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6"/>
      <c r="V394" s="6"/>
      <c r="W394" s="6"/>
      <c r="X394" s="6"/>
      <c r="Y394" s="6"/>
      <c r="Z394" s="6"/>
    </row>
    <row r="395" spans="1:26">
      <c r="A395" s="5"/>
      <c r="B395" s="5"/>
      <c r="C395" s="5"/>
      <c r="D395" s="5"/>
      <c r="E395" s="5"/>
      <c r="F395" s="5"/>
      <c r="G395" s="5"/>
      <c r="H395" s="5"/>
      <c r="I395" s="187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6"/>
      <c r="V395" s="6"/>
      <c r="W395" s="6"/>
      <c r="X395" s="6"/>
      <c r="Y395" s="6"/>
      <c r="Z395" s="6"/>
    </row>
    <row r="396" spans="1:26">
      <c r="A396" s="5"/>
      <c r="B396" s="5"/>
      <c r="C396" s="5"/>
      <c r="D396" s="5"/>
      <c r="E396" s="5"/>
      <c r="F396" s="5"/>
      <c r="G396" s="5"/>
      <c r="H396" s="5"/>
      <c r="I396" s="187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6"/>
      <c r="V396" s="6"/>
      <c r="W396" s="6"/>
      <c r="X396" s="6"/>
      <c r="Y396" s="6"/>
      <c r="Z396" s="6"/>
    </row>
    <row r="397" spans="1:26">
      <c r="A397" s="5"/>
      <c r="B397" s="5"/>
      <c r="C397" s="5"/>
      <c r="D397" s="5"/>
      <c r="E397" s="5"/>
      <c r="F397" s="5"/>
      <c r="G397" s="5"/>
      <c r="H397" s="5"/>
      <c r="I397" s="187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6"/>
      <c r="V397" s="6"/>
      <c r="W397" s="6"/>
      <c r="X397" s="6"/>
      <c r="Y397" s="6"/>
      <c r="Z397" s="6"/>
    </row>
    <row r="398" spans="1:26">
      <c r="A398" s="5"/>
      <c r="B398" s="5"/>
      <c r="C398" s="5"/>
      <c r="D398" s="5"/>
      <c r="E398" s="5"/>
      <c r="F398" s="5"/>
      <c r="G398" s="5"/>
      <c r="H398" s="5"/>
      <c r="I398" s="187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6"/>
      <c r="V398" s="6"/>
      <c r="W398" s="6"/>
      <c r="X398" s="6"/>
      <c r="Y398" s="6"/>
      <c r="Z398" s="6"/>
    </row>
    <row r="399" spans="1:26">
      <c r="A399" s="5"/>
      <c r="B399" s="5"/>
      <c r="C399" s="5"/>
      <c r="D399" s="5"/>
      <c r="E399" s="5"/>
      <c r="F399" s="5"/>
      <c r="G399" s="5"/>
      <c r="H399" s="5"/>
      <c r="I399" s="187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6"/>
      <c r="V399" s="6"/>
      <c r="W399" s="6"/>
      <c r="X399" s="6"/>
      <c r="Y399" s="6"/>
      <c r="Z399" s="6"/>
    </row>
    <row r="400" spans="1:26">
      <c r="A400" s="5"/>
      <c r="B400" s="5"/>
      <c r="C400" s="5"/>
      <c r="D400" s="5"/>
      <c r="E400" s="5"/>
      <c r="F400" s="5"/>
      <c r="G400" s="5"/>
      <c r="H400" s="5"/>
      <c r="I400" s="187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6"/>
      <c r="V400" s="6"/>
      <c r="W400" s="6"/>
      <c r="X400" s="6"/>
      <c r="Y400" s="6"/>
      <c r="Z400" s="6"/>
    </row>
    <row r="401" spans="1:26">
      <c r="A401" s="5"/>
      <c r="B401" s="5"/>
      <c r="C401" s="5"/>
      <c r="D401" s="5"/>
      <c r="E401" s="5"/>
      <c r="F401" s="5"/>
      <c r="G401" s="5"/>
      <c r="H401" s="5"/>
      <c r="I401" s="187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6"/>
      <c r="V401" s="6"/>
      <c r="W401" s="6"/>
      <c r="X401" s="6"/>
      <c r="Y401" s="6"/>
      <c r="Z401" s="6"/>
    </row>
    <row r="402" spans="1:26">
      <c r="A402" s="5"/>
      <c r="B402" s="5"/>
      <c r="C402" s="5"/>
      <c r="D402" s="5"/>
      <c r="E402" s="5"/>
      <c r="F402" s="5"/>
      <c r="G402" s="5"/>
      <c r="H402" s="5"/>
      <c r="I402" s="187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6"/>
      <c r="V402" s="6"/>
      <c r="W402" s="6"/>
      <c r="X402" s="6"/>
      <c r="Y402" s="6"/>
      <c r="Z402" s="6"/>
    </row>
    <row r="403" spans="1:26">
      <c r="A403" s="5"/>
      <c r="B403" s="5"/>
      <c r="C403" s="5"/>
      <c r="D403" s="5"/>
      <c r="E403" s="5"/>
      <c r="F403" s="5"/>
      <c r="G403" s="5"/>
      <c r="H403" s="5"/>
      <c r="I403" s="187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6"/>
      <c r="V403" s="6"/>
      <c r="W403" s="6"/>
      <c r="X403" s="6"/>
      <c r="Y403" s="6"/>
      <c r="Z403" s="6"/>
    </row>
    <row r="404" spans="1:26">
      <c r="A404" s="5"/>
      <c r="B404" s="5"/>
      <c r="C404" s="5"/>
      <c r="D404" s="5"/>
      <c r="E404" s="5"/>
      <c r="F404" s="5"/>
      <c r="G404" s="5"/>
      <c r="H404" s="5"/>
      <c r="I404" s="187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6"/>
      <c r="V404" s="6"/>
      <c r="W404" s="6"/>
      <c r="X404" s="6"/>
      <c r="Y404" s="6"/>
      <c r="Z404" s="6"/>
    </row>
    <row r="405" spans="1:26">
      <c r="A405" s="5"/>
      <c r="B405" s="5"/>
      <c r="C405" s="5"/>
      <c r="D405" s="5"/>
      <c r="E405" s="5"/>
      <c r="F405" s="5"/>
      <c r="G405" s="5"/>
      <c r="H405" s="5"/>
      <c r="I405" s="187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6"/>
      <c r="V405" s="6"/>
      <c r="W405" s="6"/>
      <c r="X405" s="6"/>
      <c r="Y405" s="6"/>
      <c r="Z405" s="6"/>
    </row>
    <row r="406" spans="1:26">
      <c r="A406" s="5"/>
      <c r="B406" s="5"/>
      <c r="C406" s="5"/>
      <c r="D406" s="5"/>
      <c r="E406" s="5"/>
      <c r="F406" s="5"/>
      <c r="G406" s="5"/>
      <c r="H406" s="5"/>
      <c r="I406" s="187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6"/>
      <c r="V406" s="6"/>
      <c r="W406" s="6"/>
      <c r="X406" s="6"/>
      <c r="Y406" s="6"/>
      <c r="Z406" s="6"/>
    </row>
    <row r="407" spans="1:26">
      <c r="A407" s="5"/>
      <c r="B407" s="5"/>
      <c r="C407" s="5"/>
      <c r="D407" s="5"/>
      <c r="E407" s="5"/>
      <c r="F407" s="5"/>
      <c r="G407" s="5"/>
      <c r="H407" s="5"/>
      <c r="I407" s="187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6"/>
      <c r="V407" s="6"/>
      <c r="W407" s="6"/>
      <c r="X407" s="6"/>
      <c r="Y407" s="6"/>
      <c r="Z407" s="6"/>
    </row>
    <row r="408" spans="1:26">
      <c r="A408" s="5"/>
      <c r="B408" s="5"/>
      <c r="C408" s="5"/>
      <c r="D408" s="5"/>
      <c r="E408" s="5"/>
      <c r="F408" s="5"/>
      <c r="G408" s="5"/>
      <c r="H408" s="5"/>
      <c r="I408" s="187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6"/>
      <c r="V408" s="6"/>
      <c r="W408" s="6"/>
      <c r="X408" s="6"/>
      <c r="Y408" s="6"/>
      <c r="Z408" s="6"/>
    </row>
    <row r="409" spans="1:26">
      <c r="A409" s="5"/>
      <c r="B409" s="5"/>
      <c r="C409" s="5"/>
      <c r="D409" s="5"/>
      <c r="E409" s="5"/>
      <c r="F409" s="5"/>
      <c r="G409" s="5"/>
      <c r="H409" s="5"/>
      <c r="I409" s="187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6"/>
      <c r="V409" s="6"/>
      <c r="W409" s="6"/>
      <c r="X409" s="6"/>
      <c r="Y409" s="6"/>
      <c r="Z409" s="6"/>
    </row>
    <row r="410" spans="1:26">
      <c r="A410" s="5"/>
      <c r="B410" s="5"/>
      <c r="C410" s="5"/>
      <c r="D410" s="5"/>
      <c r="E410" s="5"/>
      <c r="F410" s="5"/>
      <c r="G410" s="5"/>
      <c r="H410" s="5"/>
      <c r="I410" s="187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6"/>
      <c r="V410" s="6"/>
      <c r="W410" s="6"/>
      <c r="X410" s="6"/>
      <c r="Y410" s="6"/>
      <c r="Z410" s="6"/>
    </row>
    <row r="411" spans="1:26">
      <c r="A411" s="5"/>
      <c r="B411" s="5"/>
      <c r="C411" s="5"/>
      <c r="D411" s="5"/>
      <c r="E411" s="5"/>
      <c r="F411" s="5"/>
      <c r="G411" s="5"/>
      <c r="H411" s="5"/>
      <c r="I411" s="187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6"/>
      <c r="V411" s="6"/>
      <c r="W411" s="6"/>
      <c r="X411" s="6"/>
      <c r="Y411" s="6"/>
      <c r="Z411" s="6"/>
    </row>
    <row r="412" spans="1:26">
      <c r="A412" s="5"/>
      <c r="B412" s="5"/>
      <c r="C412" s="5"/>
      <c r="D412" s="5"/>
      <c r="E412" s="5"/>
      <c r="F412" s="5"/>
      <c r="G412" s="5"/>
      <c r="H412" s="5"/>
      <c r="I412" s="187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6"/>
      <c r="V412" s="6"/>
      <c r="W412" s="6"/>
      <c r="X412" s="6"/>
      <c r="Y412" s="6"/>
      <c r="Z412" s="6"/>
    </row>
    <row r="413" spans="1:26">
      <c r="A413" s="5"/>
      <c r="B413" s="5"/>
      <c r="C413" s="5"/>
      <c r="D413" s="5"/>
      <c r="E413" s="5"/>
      <c r="F413" s="5"/>
      <c r="G413" s="5"/>
      <c r="H413" s="5"/>
      <c r="I413" s="187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6"/>
      <c r="V413" s="6"/>
      <c r="W413" s="6"/>
      <c r="X413" s="6"/>
      <c r="Y413" s="6"/>
      <c r="Z413" s="6"/>
    </row>
    <row r="414" spans="1:26">
      <c r="A414" s="5"/>
      <c r="B414" s="5"/>
      <c r="C414" s="5"/>
      <c r="D414" s="5"/>
      <c r="E414" s="5"/>
      <c r="F414" s="5"/>
      <c r="G414" s="5"/>
      <c r="H414" s="5"/>
      <c r="I414" s="187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6"/>
      <c r="V414" s="6"/>
      <c r="W414" s="6"/>
      <c r="X414" s="6"/>
      <c r="Y414" s="6"/>
      <c r="Z414" s="6"/>
    </row>
    <row r="415" spans="1:26">
      <c r="A415" s="5"/>
      <c r="B415" s="5"/>
      <c r="C415" s="5"/>
      <c r="D415" s="5"/>
      <c r="E415" s="5"/>
      <c r="F415" s="5"/>
      <c r="G415" s="5"/>
      <c r="H415" s="5"/>
      <c r="I415" s="187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6"/>
      <c r="V415" s="6"/>
      <c r="W415" s="6"/>
      <c r="X415" s="6"/>
      <c r="Y415" s="6"/>
      <c r="Z415" s="6"/>
    </row>
    <row r="416" spans="1:26">
      <c r="A416" s="5"/>
      <c r="B416" s="5"/>
      <c r="C416" s="5"/>
      <c r="D416" s="5"/>
      <c r="E416" s="5"/>
      <c r="F416" s="5"/>
      <c r="G416" s="5"/>
      <c r="H416" s="5"/>
      <c r="I416" s="187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6"/>
      <c r="V416" s="6"/>
      <c r="W416" s="6"/>
      <c r="X416" s="6"/>
      <c r="Y416" s="6"/>
      <c r="Z416" s="6"/>
    </row>
    <row r="417" spans="1:26">
      <c r="A417" s="5"/>
      <c r="B417" s="5"/>
      <c r="C417" s="5"/>
      <c r="D417" s="5"/>
      <c r="E417" s="5"/>
      <c r="F417" s="5"/>
      <c r="G417" s="5"/>
      <c r="H417" s="5"/>
      <c r="I417" s="187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6"/>
      <c r="V417" s="6"/>
      <c r="W417" s="6"/>
      <c r="X417" s="6"/>
      <c r="Y417" s="6"/>
      <c r="Z417" s="6"/>
    </row>
    <row r="418" spans="1:26">
      <c r="A418" s="5"/>
      <c r="B418" s="5"/>
      <c r="C418" s="5"/>
      <c r="D418" s="5"/>
      <c r="E418" s="5"/>
      <c r="F418" s="5"/>
      <c r="G418" s="5"/>
      <c r="H418" s="5"/>
      <c r="I418" s="187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6"/>
      <c r="V418" s="6"/>
      <c r="W418" s="6"/>
      <c r="X418" s="6"/>
      <c r="Y418" s="6"/>
      <c r="Z418" s="6"/>
    </row>
    <row r="419" spans="1:26">
      <c r="A419" s="5"/>
      <c r="B419" s="5"/>
      <c r="C419" s="5"/>
      <c r="D419" s="5"/>
      <c r="E419" s="5"/>
      <c r="F419" s="5"/>
      <c r="G419" s="5"/>
      <c r="H419" s="5"/>
      <c r="I419" s="187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6"/>
      <c r="V419" s="6"/>
      <c r="W419" s="6"/>
      <c r="X419" s="6"/>
      <c r="Y419" s="6"/>
      <c r="Z419" s="6"/>
    </row>
    <row r="420" spans="1:26">
      <c r="A420" s="5"/>
      <c r="B420" s="5"/>
      <c r="C420" s="5"/>
      <c r="D420" s="5"/>
      <c r="E420" s="5"/>
      <c r="F420" s="5"/>
      <c r="G420" s="5"/>
      <c r="H420" s="5"/>
      <c r="I420" s="187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6"/>
      <c r="V420" s="6"/>
      <c r="W420" s="6"/>
      <c r="X420" s="6"/>
      <c r="Y420" s="6"/>
      <c r="Z420" s="6"/>
    </row>
    <row r="421" spans="1:26">
      <c r="A421" s="5"/>
      <c r="B421" s="5"/>
      <c r="C421" s="5"/>
      <c r="D421" s="5"/>
      <c r="E421" s="5"/>
      <c r="F421" s="5"/>
      <c r="G421" s="5"/>
      <c r="H421" s="5"/>
      <c r="I421" s="187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6"/>
      <c r="V421" s="6"/>
      <c r="W421" s="6"/>
      <c r="X421" s="6"/>
      <c r="Y421" s="6"/>
      <c r="Z421" s="6"/>
    </row>
    <row r="422" spans="1:26">
      <c r="A422" s="5"/>
      <c r="B422" s="5"/>
      <c r="C422" s="5"/>
      <c r="D422" s="5"/>
      <c r="E422" s="5"/>
      <c r="F422" s="5"/>
      <c r="G422" s="5"/>
      <c r="H422" s="5"/>
      <c r="I422" s="187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6"/>
      <c r="V422" s="6"/>
      <c r="W422" s="6"/>
      <c r="X422" s="6"/>
      <c r="Y422" s="6"/>
      <c r="Z422" s="6"/>
    </row>
    <row r="423" spans="1:26">
      <c r="A423" s="5"/>
      <c r="B423" s="5"/>
      <c r="C423" s="5"/>
      <c r="D423" s="5"/>
      <c r="E423" s="5"/>
      <c r="F423" s="5"/>
      <c r="G423" s="5"/>
      <c r="H423" s="5"/>
      <c r="I423" s="187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6"/>
      <c r="V423" s="6"/>
      <c r="W423" s="6"/>
      <c r="X423" s="6"/>
      <c r="Y423" s="6"/>
      <c r="Z423" s="6"/>
    </row>
    <row r="424" spans="1:26">
      <c r="A424" s="5"/>
      <c r="B424" s="5"/>
      <c r="C424" s="5"/>
      <c r="D424" s="5"/>
      <c r="E424" s="5"/>
      <c r="F424" s="5"/>
      <c r="G424" s="5"/>
      <c r="H424" s="5"/>
      <c r="I424" s="187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6"/>
      <c r="V424" s="6"/>
      <c r="W424" s="6"/>
      <c r="X424" s="6"/>
      <c r="Y424" s="6"/>
      <c r="Z424" s="6"/>
    </row>
    <row r="425" spans="1:26">
      <c r="A425" s="5"/>
      <c r="B425" s="5"/>
      <c r="C425" s="5"/>
      <c r="D425" s="5"/>
      <c r="E425" s="5"/>
      <c r="F425" s="5"/>
      <c r="G425" s="5"/>
      <c r="H425" s="5"/>
      <c r="I425" s="187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6"/>
      <c r="V425" s="6"/>
      <c r="W425" s="6"/>
      <c r="X425" s="6"/>
      <c r="Y425" s="6"/>
      <c r="Z425" s="6"/>
    </row>
    <row r="426" spans="1:26">
      <c r="A426" s="5"/>
      <c r="B426" s="5"/>
      <c r="C426" s="5"/>
      <c r="D426" s="5"/>
      <c r="E426" s="5"/>
      <c r="F426" s="5"/>
      <c r="G426" s="5"/>
      <c r="H426" s="5"/>
      <c r="I426" s="187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6"/>
      <c r="V426" s="6"/>
      <c r="W426" s="6"/>
      <c r="X426" s="6"/>
      <c r="Y426" s="6"/>
      <c r="Z426" s="6"/>
    </row>
    <row r="427" spans="1:26">
      <c r="A427" s="5"/>
      <c r="B427" s="5"/>
      <c r="C427" s="5"/>
      <c r="D427" s="5"/>
      <c r="E427" s="5"/>
      <c r="F427" s="5"/>
      <c r="G427" s="5"/>
      <c r="H427" s="5"/>
      <c r="I427" s="187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6"/>
      <c r="V427" s="6"/>
      <c r="W427" s="6"/>
      <c r="X427" s="6"/>
      <c r="Y427" s="6"/>
      <c r="Z427" s="6"/>
    </row>
    <row r="428" spans="1:26">
      <c r="A428" s="5"/>
      <c r="B428" s="5"/>
      <c r="C428" s="5"/>
      <c r="D428" s="5"/>
      <c r="E428" s="5"/>
      <c r="F428" s="5"/>
      <c r="G428" s="5"/>
      <c r="H428" s="5"/>
      <c r="I428" s="187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6"/>
      <c r="V428" s="6"/>
      <c r="W428" s="6"/>
      <c r="X428" s="6"/>
      <c r="Y428" s="6"/>
      <c r="Z428" s="6"/>
    </row>
    <row r="429" spans="1:26">
      <c r="A429" s="5"/>
      <c r="B429" s="5"/>
      <c r="C429" s="5"/>
      <c r="D429" s="5"/>
      <c r="E429" s="5"/>
      <c r="F429" s="5"/>
      <c r="G429" s="5"/>
      <c r="H429" s="5"/>
      <c r="I429" s="187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6"/>
      <c r="V429" s="6"/>
      <c r="W429" s="6"/>
      <c r="X429" s="6"/>
      <c r="Y429" s="6"/>
      <c r="Z429" s="6"/>
    </row>
    <row r="430" spans="1:26">
      <c r="A430" s="5"/>
      <c r="B430" s="5"/>
      <c r="C430" s="5"/>
      <c r="D430" s="5"/>
      <c r="E430" s="5"/>
      <c r="F430" s="5"/>
      <c r="G430" s="5"/>
      <c r="H430" s="5"/>
      <c r="I430" s="187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6"/>
      <c r="V430" s="6"/>
      <c r="W430" s="6"/>
      <c r="X430" s="6"/>
      <c r="Y430" s="6"/>
      <c r="Z430" s="6"/>
    </row>
    <row r="431" spans="1:26">
      <c r="A431" s="5"/>
      <c r="B431" s="5"/>
      <c r="C431" s="5"/>
      <c r="D431" s="5"/>
      <c r="E431" s="5"/>
      <c r="F431" s="5"/>
      <c r="G431" s="5"/>
      <c r="H431" s="5"/>
      <c r="I431" s="187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6"/>
      <c r="V431" s="6"/>
      <c r="W431" s="6"/>
      <c r="X431" s="6"/>
      <c r="Y431" s="6"/>
      <c r="Z431" s="6"/>
    </row>
    <row r="432" spans="1:26">
      <c r="A432" s="5"/>
      <c r="B432" s="5"/>
      <c r="C432" s="5"/>
      <c r="D432" s="5"/>
      <c r="E432" s="5"/>
      <c r="F432" s="5"/>
      <c r="G432" s="5"/>
      <c r="H432" s="5"/>
      <c r="I432" s="187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6"/>
      <c r="V432" s="6"/>
      <c r="W432" s="6"/>
      <c r="X432" s="6"/>
      <c r="Y432" s="6"/>
      <c r="Z432" s="6"/>
    </row>
    <row r="433" spans="1:26">
      <c r="A433" s="5"/>
      <c r="B433" s="5"/>
      <c r="C433" s="5"/>
      <c r="D433" s="5"/>
      <c r="E433" s="5"/>
      <c r="F433" s="5"/>
      <c r="G433" s="5"/>
      <c r="H433" s="5"/>
      <c r="I433" s="187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6"/>
      <c r="V433" s="6"/>
      <c r="W433" s="6"/>
      <c r="X433" s="6"/>
      <c r="Y433" s="6"/>
      <c r="Z433" s="6"/>
    </row>
    <row r="434" spans="1:26">
      <c r="A434" s="5"/>
      <c r="B434" s="5"/>
      <c r="C434" s="5"/>
      <c r="D434" s="5"/>
      <c r="E434" s="5"/>
      <c r="F434" s="5"/>
      <c r="G434" s="5"/>
      <c r="H434" s="5"/>
      <c r="I434" s="187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6"/>
      <c r="V434" s="6"/>
      <c r="W434" s="6"/>
      <c r="X434" s="6"/>
      <c r="Y434" s="6"/>
      <c r="Z434" s="6"/>
    </row>
    <row r="435" spans="1:26">
      <c r="A435" s="5"/>
      <c r="B435" s="5"/>
      <c r="C435" s="5"/>
      <c r="D435" s="5"/>
      <c r="E435" s="5"/>
      <c r="F435" s="5"/>
      <c r="G435" s="5"/>
      <c r="H435" s="5"/>
      <c r="I435" s="187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6"/>
      <c r="V435" s="6"/>
      <c r="W435" s="6"/>
      <c r="X435" s="6"/>
      <c r="Y435" s="6"/>
      <c r="Z435" s="6"/>
    </row>
    <row r="436" spans="1:26">
      <c r="A436" s="5"/>
      <c r="B436" s="5"/>
      <c r="C436" s="5"/>
      <c r="D436" s="5"/>
      <c r="E436" s="5"/>
      <c r="F436" s="5"/>
      <c r="G436" s="5"/>
      <c r="H436" s="5"/>
      <c r="I436" s="187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6"/>
      <c r="V436" s="6"/>
      <c r="W436" s="6"/>
      <c r="X436" s="6"/>
      <c r="Y436" s="6"/>
      <c r="Z436" s="6"/>
    </row>
    <row r="437" spans="1:26">
      <c r="A437" s="5"/>
      <c r="B437" s="5"/>
      <c r="C437" s="5"/>
      <c r="D437" s="5"/>
      <c r="E437" s="5"/>
      <c r="F437" s="5"/>
      <c r="G437" s="5"/>
      <c r="H437" s="5"/>
      <c r="I437" s="187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6"/>
      <c r="V437" s="6"/>
      <c r="W437" s="6"/>
      <c r="X437" s="6"/>
      <c r="Y437" s="6"/>
      <c r="Z437" s="6"/>
    </row>
    <row r="438" spans="1:26">
      <c r="A438" s="5"/>
      <c r="B438" s="5"/>
      <c r="C438" s="5"/>
      <c r="D438" s="5"/>
      <c r="E438" s="5"/>
      <c r="F438" s="5"/>
      <c r="G438" s="5"/>
      <c r="H438" s="5"/>
      <c r="I438" s="187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6"/>
      <c r="V438" s="6"/>
      <c r="W438" s="6"/>
      <c r="X438" s="6"/>
      <c r="Y438" s="6"/>
      <c r="Z438" s="6"/>
    </row>
    <row r="439" spans="1:26">
      <c r="A439" s="5"/>
      <c r="B439" s="5"/>
      <c r="C439" s="5"/>
      <c r="D439" s="5"/>
      <c r="E439" s="5"/>
      <c r="F439" s="5"/>
      <c r="G439" s="5"/>
      <c r="H439" s="5"/>
      <c r="I439" s="187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6"/>
      <c r="V439" s="6"/>
      <c r="W439" s="6"/>
      <c r="X439" s="6"/>
      <c r="Y439" s="6"/>
      <c r="Z439" s="6"/>
    </row>
    <row r="440" spans="1:26">
      <c r="A440" s="5"/>
      <c r="B440" s="5"/>
      <c r="C440" s="5"/>
      <c r="D440" s="5"/>
      <c r="E440" s="5"/>
      <c r="F440" s="5"/>
      <c r="G440" s="5"/>
      <c r="H440" s="5"/>
      <c r="I440" s="187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6"/>
      <c r="V440" s="6"/>
      <c r="W440" s="6"/>
      <c r="X440" s="6"/>
      <c r="Y440" s="6"/>
      <c r="Z440" s="6"/>
    </row>
    <row r="441" spans="1:26">
      <c r="A441" s="5"/>
      <c r="B441" s="5"/>
      <c r="C441" s="5"/>
      <c r="D441" s="5"/>
      <c r="E441" s="5"/>
      <c r="F441" s="5"/>
      <c r="G441" s="5"/>
      <c r="H441" s="5"/>
      <c r="I441" s="187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6"/>
      <c r="V441" s="6"/>
      <c r="W441" s="6"/>
      <c r="X441" s="6"/>
      <c r="Y441" s="6"/>
      <c r="Z441" s="6"/>
    </row>
    <row r="442" spans="1:26">
      <c r="A442" s="5"/>
      <c r="B442" s="5"/>
      <c r="C442" s="5"/>
      <c r="D442" s="5"/>
      <c r="E442" s="5"/>
      <c r="F442" s="5"/>
      <c r="G442" s="5"/>
      <c r="H442" s="5"/>
      <c r="I442" s="187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6"/>
      <c r="V442" s="6"/>
      <c r="W442" s="6"/>
      <c r="X442" s="6"/>
      <c r="Y442" s="6"/>
      <c r="Z442" s="6"/>
    </row>
    <row r="443" spans="1:26">
      <c r="A443" s="5"/>
      <c r="B443" s="5"/>
      <c r="C443" s="5"/>
      <c r="D443" s="5"/>
      <c r="E443" s="5"/>
      <c r="F443" s="5"/>
      <c r="G443" s="5"/>
      <c r="H443" s="5"/>
      <c r="I443" s="187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6"/>
      <c r="V443" s="6"/>
      <c r="W443" s="6"/>
      <c r="X443" s="6"/>
      <c r="Y443" s="6"/>
      <c r="Z443" s="6"/>
    </row>
    <row r="444" spans="1:26">
      <c r="A444" s="5"/>
      <c r="B444" s="5"/>
      <c r="C444" s="5"/>
      <c r="D444" s="5"/>
      <c r="E444" s="5"/>
      <c r="F444" s="5"/>
      <c r="G444" s="5"/>
      <c r="H444" s="5"/>
      <c r="I444" s="187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6"/>
      <c r="V444" s="6"/>
      <c r="W444" s="6"/>
      <c r="X444" s="6"/>
      <c r="Y444" s="6"/>
      <c r="Z444" s="6"/>
    </row>
    <row r="445" spans="1:26">
      <c r="A445" s="5"/>
      <c r="B445" s="5"/>
      <c r="C445" s="5"/>
      <c r="D445" s="5"/>
      <c r="E445" s="5"/>
      <c r="F445" s="5"/>
      <c r="G445" s="5"/>
      <c r="H445" s="5"/>
      <c r="I445" s="187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6"/>
      <c r="V445" s="6"/>
      <c r="W445" s="6"/>
      <c r="X445" s="6"/>
      <c r="Y445" s="6"/>
      <c r="Z445" s="6"/>
    </row>
    <row r="446" spans="1:26">
      <c r="A446" s="5"/>
      <c r="B446" s="5"/>
      <c r="C446" s="5"/>
      <c r="D446" s="5"/>
      <c r="E446" s="5"/>
      <c r="F446" s="5"/>
      <c r="G446" s="5"/>
      <c r="H446" s="5"/>
      <c r="I446" s="187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6"/>
      <c r="V446" s="6"/>
      <c r="W446" s="6"/>
      <c r="X446" s="6"/>
      <c r="Y446" s="6"/>
      <c r="Z446" s="6"/>
    </row>
    <row r="447" spans="1:26">
      <c r="A447" s="5"/>
      <c r="B447" s="5"/>
      <c r="C447" s="5"/>
      <c r="D447" s="5"/>
      <c r="E447" s="5"/>
      <c r="F447" s="5"/>
      <c r="G447" s="5"/>
      <c r="H447" s="5"/>
      <c r="I447" s="187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6"/>
      <c r="V447" s="6"/>
      <c r="W447" s="6"/>
      <c r="X447" s="6"/>
      <c r="Y447" s="6"/>
      <c r="Z447" s="6"/>
    </row>
    <row r="448" spans="1:26">
      <c r="A448" s="5"/>
      <c r="B448" s="5"/>
      <c r="C448" s="5"/>
      <c r="D448" s="5"/>
      <c r="E448" s="5"/>
      <c r="F448" s="5"/>
      <c r="G448" s="5"/>
      <c r="H448" s="5"/>
      <c r="I448" s="187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6"/>
      <c r="V448" s="6"/>
      <c r="W448" s="6"/>
      <c r="X448" s="6"/>
      <c r="Y448" s="6"/>
      <c r="Z448" s="6"/>
    </row>
    <row r="449" spans="1:26">
      <c r="A449" s="5"/>
      <c r="B449" s="5"/>
      <c r="C449" s="5"/>
      <c r="D449" s="5"/>
      <c r="E449" s="5"/>
      <c r="F449" s="5"/>
      <c r="G449" s="5"/>
      <c r="H449" s="5"/>
      <c r="I449" s="187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6"/>
      <c r="V449" s="6"/>
      <c r="W449" s="6"/>
      <c r="X449" s="6"/>
      <c r="Y449" s="6"/>
      <c r="Z449" s="6"/>
    </row>
    <row r="450" spans="1:26">
      <c r="A450" s="5"/>
      <c r="B450" s="5"/>
      <c r="C450" s="5"/>
      <c r="D450" s="5"/>
      <c r="E450" s="5"/>
      <c r="F450" s="5"/>
      <c r="G450" s="5"/>
      <c r="H450" s="5"/>
      <c r="I450" s="187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6"/>
      <c r="V450" s="6"/>
      <c r="W450" s="6"/>
      <c r="X450" s="6"/>
      <c r="Y450" s="6"/>
      <c r="Z450" s="6"/>
    </row>
    <row r="451" spans="1:26">
      <c r="A451" s="5"/>
      <c r="B451" s="5"/>
      <c r="C451" s="5"/>
      <c r="D451" s="5"/>
      <c r="E451" s="5"/>
      <c r="F451" s="5"/>
      <c r="G451" s="5"/>
      <c r="H451" s="5"/>
      <c r="I451" s="187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6"/>
      <c r="V451" s="6"/>
      <c r="W451" s="6"/>
      <c r="X451" s="6"/>
      <c r="Y451" s="6"/>
      <c r="Z451" s="6"/>
    </row>
    <row r="452" spans="1:26">
      <c r="A452" s="5"/>
      <c r="B452" s="5"/>
      <c r="C452" s="5"/>
      <c r="D452" s="5"/>
      <c r="E452" s="5"/>
      <c r="F452" s="5"/>
      <c r="G452" s="5"/>
      <c r="H452" s="5"/>
      <c r="I452" s="187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6"/>
      <c r="V452" s="6"/>
      <c r="W452" s="6"/>
      <c r="X452" s="6"/>
      <c r="Y452" s="6"/>
      <c r="Z452" s="6"/>
    </row>
    <row r="453" spans="1:26">
      <c r="A453" s="5"/>
      <c r="B453" s="5"/>
      <c r="C453" s="5"/>
      <c r="D453" s="5"/>
      <c r="E453" s="5"/>
      <c r="F453" s="5"/>
      <c r="G453" s="5"/>
      <c r="H453" s="5"/>
      <c r="I453" s="187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6"/>
      <c r="V453" s="6"/>
      <c r="W453" s="6"/>
      <c r="X453" s="6"/>
      <c r="Y453" s="6"/>
      <c r="Z453" s="6"/>
    </row>
    <row r="454" spans="1:26">
      <c r="A454" s="5"/>
      <c r="B454" s="5"/>
      <c r="C454" s="5"/>
      <c r="D454" s="5"/>
      <c r="E454" s="5"/>
      <c r="F454" s="5"/>
      <c r="G454" s="5"/>
      <c r="H454" s="5"/>
      <c r="I454" s="187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6"/>
      <c r="V454" s="6"/>
      <c r="W454" s="6"/>
      <c r="X454" s="6"/>
      <c r="Y454" s="6"/>
      <c r="Z454" s="6"/>
    </row>
    <row r="455" spans="1:26">
      <c r="A455" s="5"/>
      <c r="B455" s="5"/>
      <c r="C455" s="5"/>
      <c r="D455" s="5"/>
      <c r="E455" s="5"/>
      <c r="F455" s="5"/>
      <c r="G455" s="5"/>
      <c r="H455" s="5"/>
      <c r="I455" s="187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6"/>
      <c r="V455" s="6"/>
      <c r="W455" s="6"/>
      <c r="X455" s="6"/>
      <c r="Y455" s="6"/>
      <c r="Z455" s="6"/>
    </row>
    <row r="456" spans="1:26">
      <c r="A456" s="5"/>
      <c r="B456" s="5"/>
      <c r="C456" s="5"/>
      <c r="D456" s="5"/>
      <c r="E456" s="5"/>
      <c r="F456" s="5"/>
      <c r="G456" s="5"/>
      <c r="H456" s="5"/>
      <c r="I456" s="187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6"/>
      <c r="V456" s="6"/>
      <c r="W456" s="6"/>
      <c r="X456" s="6"/>
      <c r="Y456" s="6"/>
      <c r="Z456" s="6"/>
    </row>
    <row r="457" spans="1:26">
      <c r="A457" s="5"/>
      <c r="B457" s="5"/>
      <c r="C457" s="5"/>
      <c r="D457" s="5"/>
      <c r="E457" s="5"/>
      <c r="F457" s="5"/>
      <c r="G457" s="5"/>
      <c r="H457" s="5"/>
      <c r="I457" s="187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6"/>
      <c r="V457" s="6"/>
      <c r="W457" s="6"/>
      <c r="X457" s="6"/>
      <c r="Y457" s="6"/>
      <c r="Z457" s="6"/>
    </row>
    <row r="458" spans="1:26">
      <c r="A458" s="5"/>
      <c r="B458" s="5"/>
      <c r="C458" s="5"/>
      <c r="D458" s="5"/>
      <c r="E458" s="5"/>
      <c r="F458" s="5"/>
      <c r="G458" s="5"/>
      <c r="H458" s="5"/>
      <c r="I458" s="187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6"/>
      <c r="V458" s="6"/>
      <c r="W458" s="6"/>
      <c r="X458" s="6"/>
      <c r="Y458" s="6"/>
      <c r="Z458" s="6"/>
    </row>
    <row r="459" spans="1:26">
      <c r="A459" s="5"/>
      <c r="B459" s="5"/>
      <c r="C459" s="5"/>
      <c r="D459" s="5"/>
      <c r="E459" s="5"/>
      <c r="F459" s="5"/>
      <c r="G459" s="5"/>
      <c r="H459" s="5"/>
      <c r="I459" s="187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6"/>
      <c r="V459" s="6"/>
      <c r="W459" s="6"/>
      <c r="X459" s="6"/>
      <c r="Y459" s="6"/>
      <c r="Z459" s="6"/>
    </row>
    <row r="460" spans="1:26">
      <c r="A460" s="5"/>
      <c r="B460" s="5"/>
      <c r="C460" s="5"/>
      <c r="D460" s="5"/>
      <c r="E460" s="5"/>
      <c r="F460" s="5"/>
      <c r="G460" s="5"/>
      <c r="H460" s="5"/>
      <c r="I460" s="187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6"/>
      <c r="V460" s="6"/>
      <c r="W460" s="6"/>
      <c r="X460" s="6"/>
      <c r="Y460" s="6"/>
      <c r="Z460" s="6"/>
    </row>
    <row r="461" spans="1:26">
      <c r="A461" s="5"/>
      <c r="B461" s="5"/>
      <c r="C461" s="5"/>
      <c r="D461" s="5"/>
      <c r="E461" s="5"/>
      <c r="F461" s="5"/>
      <c r="G461" s="5"/>
      <c r="H461" s="5"/>
      <c r="I461" s="187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6"/>
      <c r="V461" s="6"/>
      <c r="W461" s="6"/>
      <c r="X461" s="6"/>
      <c r="Y461" s="6"/>
      <c r="Z461" s="6"/>
    </row>
    <row r="462" spans="1:26">
      <c r="A462" s="5"/>
      <c r="B462" s="5"/>
      <c r="C462" s="5"/>
      <c r="D462" s="5"/>
      <c r="E462" s="5"/>
      <c r="F462" s="5"/>
      <c r="G462" s="5"/>
      <c r="H462" s="5"/>
      <c r="I462" s="187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6"/>
      <c r="V462" s="6"/>
      <c r="W462" s="6"/>
      <c r="X462" s="6"/>
      <c r="Y462" s="6"/>
      <c r="Z462" s="6"/>
    </row>
    <row r="463" spans="1:26">
      <c r="A463" s="5"/>
      <c r="B463" s="5"/>
      <c r="C463" s="5"/>
      <c r="D463" s="5"/>
      <c r="E463" s="5"/>
      <c r="F463" s="5"/>
      <c r="G463" s="5"/>
      <c r="H463" s="5"/>
      <c r="I463" s="187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6"/>
      <c r="V463" s="6"/>
      <c r="W463" s="6"/>
      <c r="X463" s="6"/>
      <c r="Y463" s="6"/>
      <c r="Z463" s="6"/>
    </row>
    <row r="464" spans="1:26">
      <c r="A464" s="5"/>
      <c r="B464" s="5"/>
      <c r="C464" s="5"/>
      <c r="D464" s="5"/>
      <c r="E464" s="5"/>
      <c r="F464" s="5"/>
      <c r="G464" s="5"/>
      <c r="H464" s="5"/>
      <c r="I464" s="187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6"/>
      <c r="V464" s="6"/>
      <c r="W464" s="6"/>
      <c r="X464" s="6"/>
      <c r="Y464" s="6"/>
      <c r="Z464" s="6"/>
    </row>
    <row r="465" spans="1:26">
      <c r="A465" s="5"/>
      <c r="B465" s="5"/>
      <c r="C465" s="5"/>
      <c r="D465" s="5"/>
      <c r="E465" s="5"/>
      <c r="F465" s="5"/>
      <c r="G465" s="5"/>
      <c r="H465" s="5"/>
      <c r="I465" s="187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6"/>
      <c r="V465" s="6"/>
      <c r="W465" s="6"/>
      <c r="X465" s="6"/>
      <c r="Y465" s="6"/>
      <c r="Z465" s="6"/>
    </row>
    <row r="466" spans="1:26">
      <c r="A466" s="5"/>
      <c r="B466" s="5"/>
      <c r="C466" s="5"/>
      <c r="D466" s="5"/>
      <c r="E466" s="5"/>
      <c r="F466" s="5"/>
      <c r="G466" s="5"/>
      <c r="H466" s="5"/>
      <c r="I466" s="187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6"/>
      <c r="V466" s="6"/>
      <c r="W466" s="6"/>
      <c r="X466" s="6"/>
      <c r="Y466" s="6"/>
      <c r="Z466" s="6"/>
    </row>
    <row r="467" spans="1:26">
      <c r="A467" s="5"/>
      <c r="B467" s="5"/>
      <c r="C467" s="5"/>
      <c r="D467" s="5"/>
      <c r="E467" s="5"/>
      <c r="F467" s="5"/>
      <c r="G467" s="5"/>
      <c r="H467" s="5"/>
      <c r="I467" s="187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6"/>
      <c r="V467" s="6"/>
      <c r="W467" s="6"/>
      <c r="X467" s="6"/>
      <c r="Y467" s="6"/>
      <c r="Z467" s="6"/>
    </row>
    <row r="468" spans="1:26">
      <c r="A468" s="5"/>
      <c r="B468" s="5"/>
      <c r="C468" s="5"/>
      <c r="D468" s="5"/>
      <c r="E468" s="5"/>
      <c r="F468" s="5"/>
      <c r="G468" s="5"/>
      <c r="H468" s="5"/>
      <c r="I468" s="187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6"/>
      <c r="V468" s="6"/>
      <c r="W468" s="6"/>
      <c r="X468" s="6"/>
      <c r="Y468" s="6"/>
      <c r="Z468" s="6"/>
    </row>
    <row r="469" spans="1:26">
      <c r="A469" s="5"/>
      <c r="B469" s="5"/>
      <c r="C469" s="5"/>
      <c r="D469" s="5"/>
      <c r="E469" s="5"/>
      <c r="F469" s="5"/>
      <c r="G469" s="5"/>
      <c r="H469" s="5"/>
      <c r="I469" s="187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6"/>
      <c r="V469" s="6"/>
      <c r="W469" s="6"/>
      <c r="X469" s="6"/>
      <c r="Y469" s="6"/>
      <c r="Z469" s="6"/>
    </row>
    <row r="470" spans="1:26">
      <c r="A470" s="5"/>
      <c r="B470" s="5"/>
      <c r="C470" s="5"/>
      <c r="D470" s="5"/>
      <c r="E470" s="5"/>
      <c r="F470" s="5"/>
      <c r="G470" s="5"/>
      <c r="H470" s="5"/>
      <c r="I470" s="187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6"/>
      <c r="V470" s="6"/>
      <c r="W470" s="6"/>
      <c r="X470" s="6"/>
      <c r="Y470" s="6"/>
      <c r="Z470" s="6"/>
    </row>
    <row r="471" spans="1:26">
      <c r="A471" s="5"/>
      <c r="B471" s="5"/>
      <c r="C471" s="5"/>
      <c r="D471" s="5"/>
      <c r="E471" s="5"/>
      <c r="F471" s="5"/>
      <c r="G471" s="5"/>
      <c r="H471" s="5"/>
      <c r="I471" s="187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6"/>
      <c r="V471" s="6"/>
      <c r="W471" s="6"/>
      <c r="X471" s="6"/>
      <c r="Y471" s="6"/>
      <c r="Z471" s="6"/>
    </row>
    <row r="472" spans="1:26">
      <c r="A472" s="5"/>
      <c r="B472" s="5"/>
      <c r="C472" s="5"/>
      <c r="D472" s="5"/>
      <c r="E472" s="5"/>
      <c r="F472" s="5"/>
      <c r="G472" s="5"/>
      <c r="H472" s="5"/>
      <c r="I472" s="187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6"/>
      <c r="V472" s="6"/>
      <c r="W472" s="6"/>
      <c r="X472" s="6"/>
      <c r="Y472" s="6"/>
      <c r="Z472" s="6"/>
    </row>
    <row r="473" spans="1:26">
      <c r="A473" s="5"/>
      <c r="B473" s="5"/>
      <c r="C473" s="5"/>
      <c r="D473" s="5"/>
      <c r="E473" s="5"/>
      <c r="F473" s="5"/>
      <c r="G473" s="5"/>
      <c r="H473" s="5"/>
      <c r="I473" s="187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6"/>
      <c r="V473" s="6"/>
      <c r="W473" s="6"/>
      <c r="X473" s="6"/>
      <c r="Y473" s="6"/>
      <c r="Z473" s="6"/>
    </row>
    <row r="474" spans="1:26">
      <c r="A474" s="5"/>
      <c r="B474" s="5"/>
      <c r="C474" s="5"/>
      <c r="D474" s="5"/>
      <c r="E474" s="5"/>
      <c r="F474" s="5"/>
      <c r="G474" s="5"/>
      <c r="H474" s="5"/>
      <c r="I474" s="187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6"/>
      <c r="V474" s="6"/>
      <c r="W474" s="6"/>
      <c r="X474" s="6"/>
      <c r="Y474" s="6"/>
      <c r="Z474" s="6"/>
    </row>
    <row r="475" spans="1:26">
      <c r="A475" s="5"/>
      <c r="B475" s="5"/>
      <c r="C475" s="5"/>
      <c r="D475" s="5"/>
      <c r="E475" s="5"/>
      <c r="F475" s="5"/>
      <c r="G475" s="5"/>
      <c r="H475" s="5"/>
      <c r="I475" s="187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6"/>
      <c r="V475" s="6"/>
      <c r="W475" s="6"/>
      <c r="X475" s="6"/>
      <c r="Y475" s="6"/>
      <c r="Z475" s="6"/>
    </row>
    <row r="476" spans="1:26">
      <c r="A476" s="5"/>
      <c r="B476" s="5"/>
      <c r="C476" s="5"/>
      <c r="D476" s="5"/>
      <c r="E476" s="5"/>
      <c r="F476" s="5"/>
      <c r="G476" s="5"/>
      <c r="H476" s="5"/>
      <c r="I476" s="187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6"/>
      <c r="V476" s="6"/>
      <c r="W476" s="6"/>
      <c r="X476" s="6"/>
      <c r="Y476" s="6"/>
      <c r="Z476" s="6"/>
    </row>
    <row r="477" spans="1:26">
      <c r="A477" s="5"/>
      <c r="B477" s="5"/>
      <c r="C477" s="5"/>
      <c r="D477" s="5"/>
      <c r="E477" s="5"/>
      <c r="F477" s="5"/>
      <c r="G477" s="5"/>
      <c r="H477" s="5"/>
      <c r="I477" s="187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6"/>
      <c r="V477" s="6"/>
      <c r="W477" s="6"/>
      <c r="X477" s="6"/>
      <c r="Y477" s="6"/>
      <c r="Z477" s="6"/>
    </row>
    <row r="478" spans="1:26">
      <c r="A478" s="5"/>
      <c r="B478" s="5"/>
      <c r="C478" s="5"/>
      <c r="D478" s="5"/>
      <c r="E478" s="5"/>
      <c r="F478" s="5"/>
      <c r="G478" s="5"/>
      <c r="H478" s="5"/>
      <c r="I478" s="187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6"/>
      <c r="V478" s="6"/>
      <c r="W478" s="6"/>
      <c r="X478" s="6"/>
      <c r="Y478" s="6"/>
      <c r="Z478" s="6"/>
    </row>
    <row r="479" spans="1:26">
      <c r="A479" s="5"/>
      <c r="B479" s="5"/>
      <c r="C479" s="5"/>
      <c r="D479" s="5"/>
      <c r="E479" s="5"/>
      <c r="F479" s="5"/>
      <c r="G479" s="5"/>
      <c r="H479" s="5"/>
      <c r="I479" s="187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6"/>
      <c r="V479" s="6"/>
      <c r="W479" s="6"/>
      <c r="X479" s="6"/>
      <c r="Y479" s="6"/>
      <c r="Z479" s="6"/>
    </row>
    <row r="480" spans="1:26">
      <c r="A480" s="5"/>
      <c r="B480" s="5"/>
      <c r="C480" s="5"/>
      <c r="D480" s="5"/>
      <c r="E480" s="5"/>
      <c r="F480" s="5"/>
      <c r="G480" s="5"/>
      <c r="H480" s="5"/>
      <c r="I480" s="187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6"/>
      <c r="V480" s="6"/>
      <c r="W480" s="6"/>
      <c r="X480" s="6"/>
      <c r="Y480" s="6"/>
      <c r="Z480" s="6"/>
    </row>
    <row r="481" spans="1:26">
      <c r="A481" s="5"/>
      <c r="B481" s="5"/>
      <c r="C481" s="5"/>
      <c r="D481" s="5"/>
      <c r="E481" s="5"/>
      <c r="F481" s="5"/>
      <c r="G481" s="5"/>
      <c r="H481" s="5"/>
      <c r="I481" s="187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6"/>
      <c r="V481" s="6"/>
      <c r="W481" s="6"/>
      <c r="X481" s="6"/>
      <c r="Y481" s="6"/>
      <c r="Z481" s="6"/>
    </row>
    <row r="482" spans="1:26">
      <c r="A482" s="5"/>
      <c r="B482" s="5"/>
      <c r="C482" s="5"/>
      <c r="D482" s="5"/>
      <c r="E482" s="5"/>
      <c r="F482" s="5"/>
      <c r="G482" s="5"/>
      <c r="H482" s="5"/>
      <c r="I482" s="187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6"/>
      <c r="V482" s="6"/>
      <c r="W482" s="6"/>
      <c r="X482" s="6"/>
      <c r="Y482" s="6"/>
      <c r="Z482" s="6"/>
    </row>
    <row r="483" spans="1:26">
      <c r="A483" s="5"/>
      <c r="B483" s="5"/>
      <c r="C483" s="5"/>
      <c r="D483" s="5"/>
      <c r="E483" s="5"/>
      <c r="F483" s="5"/>
      <c r="G483" s="5"/>
      <c r="H483" s="5"/>
      <c r="I483" s="187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6"/>
      <c r="V483" s="6"/>
      <c r="W483" s="6"/>
      <c r="X483" s="6"/>
      <c r="Y483" s="6"/>
      <c r="Z483" s="6"/>
    </row>
    <row r="484" spans="1:26">
      <c r="A484" s="5"/>
      <c r="B484" s="5"/>
      <c r="C484" s="5"/>
      <c r="D484" s="5"/>
      <c r="E484" s="5"/>
      <c r="F484" s="5"/>
      <c r="G484" s="5"/>
      <c r="H484" s="5"/>
      <c r="I484" s="187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6"/>
      <c r="V484" s="6"/>
      <c r="W484" s="6"/>
      <c r="X484" s="6"/>
      <c r="Y484" s="6"/>
      <c r="Z484" s="6"/>
    </row>
    <row r="485" spans="1:26">
      <c r="A485" s="5"/>
      <c r="B485" s="5"/>
      <c r="C485" s="5"/>
      <c r="D485" s="5"/>
      <c r="E485" s="5"/>
      <c r="F485" s="5"/>
      <c r="G485" s="5"/>
      <c r="H485" s="5"/>
      <c r="I485" s="187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6"/>
      <c r="V485" s="6"/>
      <c r="W485" s="6"/>
      <c r="X485" s="6"/>
      <c r="Y485" s="6"/>
      <c r="Z485" s="6"/>
    </row>
    <row r="486" spans="1:26">
      <c r="A486" s="5"/>
      <c r="B486" s="5"/>
      <c r="C486" s="5"/>
      <c r="D486" s="5"/>
      <c r="E486" s="5"/>
      <c r="F486" s="5"/>
      <c r="G486" s="5"/>
      <c r="H486" s="5"/>
      <c r="I486" s="187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6"/>
      <c r="V486" s="6"/>
      <c r="W486" s="6"/>
      <c r="X486" s="6"/>
      <c r="Y486" s="6"/>
      <c r="Z486" s="6"/>
    </row>
    <row r="487" spans="1:26">
      <c r="A487" s="5"/>
      <c r="B487" s="5"/>
      <c r="C487" s="5"/>
      <c r="D487" s="5"/>
      <c r="E487" s="5"/>
      <c r="F487" s="5"/>
      <c r="G487" s="5"/>
      <c r="H487" s="5"/>
      <c r="I487" s="187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6"/>
      <c r="V487" s="6"/>
      <c r="W487" s="6"/>
      <c r="X487" s="6"/>
      <c r="Y487" s="6"/>
      <c r="Z487" s="6"/>
    </row>
    <row r="488" spans="1:26">
      <c r="A488" s="5"/>
      <c r="B488" s="5"/>
      <c r="C488" s="5"/>
      <c r="D488" s="5"/>
      <c r="E488" s="5"/>
      <c r="F488" s="5"/>
      <c r="G488" s="5"/>
      <c r="H488" s="5"/>
      <c r="I488" s="187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6"/>
      <c r="V488" s="6"/>
      <c r="W488" s="6"/>
      <c r="X488" s="6"/>
      <c r="Y488" s="6"/>
      <c r="Z488" s="6"/>
    </row>
    <row r="489" spans="1:26">
      <c r="A489" s="5"/>
      <c r="B489" s="5"/>
      <c r="C489" s="5"/>
      <c r="D489" s="5"/>
      <c r="E489" s="5"/>
      <c r="F489" s="5"/>
      <c r="G489" s="5"/>
      <c r="H489" s="5"/>
      <c r="I489" s="187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6"/>
      <c r="V489" s="6"/>
      <c r="W489" s="6"/>
      <c r="X489" s="6"/>
      <c r="Y489" s="6"/>
      <c r="Z489" s="6"/>
    </row>
    <row r="490" spans="1:26">
      <c r="A490" s="5"/>
      <c r="B490" s="5"/>
      <c r="C490" s="5"/>
      <c r="D490" s="5"/>
      <c r="E490" s="5"/>
      <c r="F490" s="5"/>
      <c r="G490" s="5"/>
      <c r="H490" s="5"/>
      <c r="I490" s="187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6"/>
      <c r="V490" s="6"/>
      <c r="W490" s="6"/>
      <c r="X490" s="6"/>
      <c r="Y490" s="6"/>
      <c r="Z490" s="6"/>
    </row>
    <row r="491" spans="1:26">
      <c r="A491" s="5"/>
      <c r="B491" s="5"/>
      <c r="C491" s="5"/>
      <c r="D491" s="5"/>
      <c r="E491" s="5"/>
      <c r="F491" s="5"/>
      <c r="G491" s="5"/>
      <c r="H491" s="5"/>
      <c r="I491" s="187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6"/>
      <c r="V491" s="6"/>
      <c r="W491" s="6"/>
      <c r="X491" s="6"/>
      <c r="Y491" s="6"/>
      <c r="Z491" s="6"/>
    </row>
    <row r="492" spans="1:26">
      <c r="A492" s="5"/>
      <c r="B492" s="5"/>
      <c r="C492" s="5"/>
      <c r="D492" s="5"/>
      <c r="E492" s="5"/>
      <c r="F492" s="5"/>
      <c r="G492" s="5"/>
      <c r="H492" s="5"/>
      <c r="I492" s="187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6"/>
      <c r="V492" s="6"/>
      <c r="W492" s="6"/>
      <c r="X492" s="6"/>
      <c r="Y492" s="6"/>
      <c r="Z492" s="6"/>
    </row>
    <row r="493" spans="1:26">
      <c r="A493" s="5"/>
      <c r="B493" s="5"/>
      <c r="C493" s="5"/>
      <c r="D493" s="5"/>
      <c r="E493" s="5"/>
      <c r="F493" s="5"/>
      <c r="G493" s="5"/>
      <c r="H493" s="5"/>
      <c r="I493" s="187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6"/>
      <c r="V493" s="6"/>
      <c r="W493" s="6"/>
      <c r="X493" s="6"/>
      <c r="Y493" s="6"/>
      <c r="Z493" s="6"/>
    </row>
    <row r="494" spans="1:26">
      <c r="A494" s="5"/>
      <c r="B494" s="5"/>
      <c r="C494" s="5"/>
      <c r="D494" s="5"/>
      <c r="E494" s="5"/>
      <c r="F494" s="5"/>
      <c r="G494" s="5"/>
      <c r="H494" s="5"/>
      <c r="I494" s="187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6"/>
      <c r="V494" s="6"/>
      <c r="W494" s="6"/>
      <c r="X494" s="6"/>
      <c r="Y494" s="6"/>
      <c r="Z494" s="6"/>
    </row>
    <row r="495" spans="1:26">
      <c r="A495" s="5"/>
      <c r="B495" s="5"/>
      <c r="C495" s="5"/>
      <c r="D495" s="5"/>
      <c r="E495" s="5"/>
      <c r="F495" s="5"/>
      <c r="G495" s="5"/>
      <c r="H495" s="5"/>
      <c r="I495" s="187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6"/>
      <c r="V495" s="6"/>
      <c r="W495" s="6"/>
      <c r="X495" s="6"/>
      <c r="Y495" s="6"/>
      <c r="Z495" s="6"/>
    </row>
    <row r="496" spans="1:26">
      <c r="A496" s="5"/>
      <c r="B496" s="5"/>
      <c r="C496" s="5"/>
      <c r="D496" s="5"/>
      <c r="E496" s="5"/>
      <c r="F496" s="5"/>
      <c r="G496" s="5"/>
      <c r="H496" s="5"/>
      <c r="I496" s="187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6"/>
      <c r="V496" s="6"/>
      <c r="W496" s="6"/>
      <c r="X496" s="6"/>
      <c r="Y496" s="6"/>
      <c r="Z496" s="6"/>
    </row>
    <row r="497" spans="1:26">
      <c r="A497" s="5"/>
      <c r="B497" s="5"/>
      <c r="C497" s="5"/>
      <c r="D497" s="5"/>
      <c r="E497" s="5"/>
      <c r="F497" s="5"/>
      <c r="G497" s="5"/>
      <c r="H497" s="5"/>
      <c r="I497" s="187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6"/>
      <c r="V497" s="6"/>
      <c r="W497" s="6"/>
      <c r="X497" s="6"/>
      <c r="Y497" s="6"/>
      <c r="Z497" s="6"/>
    </row>
    <row r="498" spans="1:26">
      <c r="A498" s="5"/>
      <c r="B498" s="5"/>
      <c r="C498" s="5"/>
      <c r="D498" s="5"/>
      <c r="E498" s="5"/>
      <c r="F498" s="5"/>
      <c r="G498" s="5"/>
      <c r="H498" s="5"/>
      <c r="I498" s="187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6"/>
      <c r="V498" s="6"/>
      <c r="W498" s="6"/>
      <c r="X498" s="6"/>
      <c r="Y498" s="6"/>
      <c r="Z498" s="6"/>
    </row>
    <row r="499" spans="1:26">
      <c r="A499" s="5"/>
      <c r="B499" s="5"/>
      <c r="C499" s="5"/>
      <c r="D499" s="5"/>
      <c r="E499" s="5"/>
      <c r="F499" s="5"/>
      <c r="G499" s="5"/>
      <c r="H499" s="5"/>
      <c r="I499" s="187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6"/>
      <c r="V499" s="6"/>
      <c r="W499" s="6"/>
      <c r="X499" s="6"/>
      <c r="Y499" s="6"/>
      <c r="Z499" s="6"/>
    </row>
    <row r="500" spans="1:26">
      <c r="A500" s="5"/>
      <c r="B500" s="5"/>
      <c r="C500" s="5"/>
      <c r="D500" s="5"/>
      <c r="E500" s="5"/>
      <c r="F500" s="5"/>
      <c r="G500" s="5"/>
      <c r="H500" s="5"/>
      <c r="I500" s="187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6"/>
      <c r="V500" s="6"/>
      <c r="W500" s="6"/>
      <c r="X500" s="6"/>
      <c r="Y500" s="6"/>
      <c r="Z500" s="6"/>
    </row>
    <row r="501" spans="1:26">
      <c r="A501" s="5"/>
      <c r="B501" s="5"/>
      <c r="C501" s="5"/>
      <c r="D501" s="5"/>
      <c r="E501" s="5"/>
      <c r="F501" s="5"/>
      <c r="G501" s="5"/>
      <c r="H501" s="5"/>
      <c r="I501" s="187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6"/>
      <c r="V501" s="6"/>
      <c r="W501" s="6"/>
      <c r="X501" s="6"/>
      <c r="Y501" s="6"/>
      <c r="Z501" s="6"/>
    </row>
    <row r="502" spans="1:26">
      <c r="A502" s="5"/>
      <c r="B502" s="5"/>
      <c r="C502" s="5"/>
      <c r="D502" s="5"/>
      <c r="E502" s="5"/>
      <c r="F502" s="5"/>
      <c r="G502" s="5"/>
      <c r="H502" s="5"/>
      <c r="I502" s="187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6"/>
      <c r="V502" s="6"/>
      <c r="W502" s="6"/>
      <c r="X502" s="6"/>
      <c r="Y502" s="6"/>
      <c r="Z502" s="6"/>
    </row>
    <row r="503" spans="1:26">
      <c r="A503" s="5"/>
      <c r="B503" s="5"/>
      <c r="C503" s="5"/>
      <c r="D503" s="5"/>
      <c r="E503" s="5"/>
      <c r="F503" s="5"/>
      <c r="G503" s="5"/>
      <c r="H503" s="5"/>
      <c r="I503" s="187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6"/>
      <c r="V503" s="6"/>
      <c r="W503" s="6"/>
      <c r="X503" s="6"/>
      <c r="Y503" s="6"/>
      <c r="Z503" s="6"/>
    </row>
    <row r="504" spans="1:26">
      <c r="A504" s="5"/>
      <c r="B504" s="5"/>
      <c r="C504" s="5"/>
      <c r="D504" s="5"/>
      <c r="E504" s="5"/>
      <c r="F504" s="5"/>
      <c r="G504" s="5"/>
      <c r="H504" s="5"/>
      <c r="I504" s="187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6"/>
      <c r="V504" s="6"/>
      <c r="W504" s="6"/>
      <c r="X504" s="6"/>
      <c r="Y504" s="6"/>
      <c r="Z504" s="6"/>
    </row>
    <row r="505" spans="1:26">
      <c r="A505" s="5"/>
      <c r="B505" s="5"/>
      <c r="C505" s="5"/>
      <c r="D505" s="5"/>
      <c r="E505" s="5"/>
      <c r="F505" s="5"/>
      <c r="G505" s="5"/>
      <c r="H505" s="5"/>
      <c r="I505" s="187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6"/>
      <c r="V505" s="6"/>
      <c r="W505" s="6"/>
      <c r="X505" s="6"/>
      <c r="Y505" s="6"/>
      <c r="Z505" s="6"/>
    </row>
    <row r="506" spans="1:26">
      <c r="A506" s="5"/>
      <c r="B506" s="5"/>
      <c r="C506" s="5"/>
      <c r="D506" s="5"/>
      <c r="E506" s="5"/>
      <c r="F506" s="5"/>
      <c r="G506" s="5"/>
      <c r="H506" s="5"/>
      <c r="I506" s="187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6"/>
      <c r="V506" s="6"/>
      <c r="W506" s="6"/>
      <c r="X506" s="6"/>
      <c r="Y506" s="6"/>
      <c r="Z506" s="6"/>
    </row>
    <row r="507" spans="1:26">
      <c r="A507" s="5"/>
      <c r="B507" s="5"/>
      <c r="C507" s="5"/>
      <c r="D507" s="5"/>
      <c r="E507" s="5"/>
      <c r="F507" s="5"/>
      <c r="G507" s="5"/>
      <c r="H507" s="5"/>
      <c r="I507" s="187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6"/>
      <c r="V507" s="6"/>
      <c r="W507" s="6"/>
      <c r="X507" s="6"/>
      <c r="Y507" s="6"/>
      <c r="Z507" s="6"/>
    </row>
    <row r="508" spans="1:26">
      <c r="A508" s="5"/>
      <c r="B508" s="5"/>
      <c r="C508" s="5"/>
      <c r="D508" s="5"/>
      <c r="E508" s="5"/>
      <c r="F508" s="5"/>
      <c r="G508" s="5"/>
      <c r="H508" s="5"/>
      <c r="I508" s="187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6"/>
      <c r="V508" s="6"/>
      <c r="W508" s="6"/>
      <c r="X508" s="6"/>
      <c r="Y508" s="6"/>
      <c r="Z508" s="6"/>
    </row>
    <row r="509" spans="1:26">
      <c r="A509" s="5"/>
      <c r="B509" s="5"/>
      <c r="C509" s="5"/>
      <c r="D509" s="5"/>
      <c r="E509" s="5"/>
      <c r="F509" s="5"/>
      <c r="G509" s="5"/>
      <c r="H509" s="5"/>
      <c r="I509" s="187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6"/>
      <c r="V509" s="6"/>
      <c r="W509" s="6"/>
      <c r="X509" s="6"/>
      <c r="Y509" s="6"/>
      <c r="Z509" s="6"/>
    </row>
    <row r="510" spans="1:26">
      <c r="A510" s="5"/>
      <c r="B510" s="5"/>
      <c r="C510" s="5"/>
      <c r="D510" s="5"/>
      <c r="E510" s="5"/>
      <c r="F510" s="5"/>
      <c r="G510" s="5"/>
      <c r="H510" s="5"/>
      <c r="I510" s="187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6"/>
      <c r="V510" s="6"/>
      <c r="W510" s="6"/>
      <c r="X510" s="6"/>
      <c r="Y510" s="6"/>
      <c r="Z510" s="6"/>
    </row>
    <row r="511" spans="1:26">
      <c r="A511" s="5"/>
      <c r="B511" s="5"/>
      <c r="C511" s="5"/>
      <c r="D511" s="5"/>
      <c r="E511" s="5"/>
      <c r="F511" s="5"/>
      <c r="G511" s="5"/>
      <c r="H511" s="5"/>
      <c r="I511" s="187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6"/>
      <c r="V511" s="6"/>
      <c r="W511" s="6"/>
      <c r="X511" s="6"/>
      <c r="Y511" s="6"/>
      <c r="Z511" s="6"/>
    </row>
    <row r="512" spans="1:26">
      <c r="A512" s="5"/>
      <c r="B512" s="5"/>
      <c r="C512" s="5"/>
      <c r="D512" s="5"/>
      <c r="E512" s="5"/>
      <c r="F512" s="5"/>
      <c r="G512" s="5"/>
      <c r="H512" s="5"/>
      <c r="I512" s="187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6"/>
      <c r="V512" s="6"/>
      <c r="W512" s="6"/>
      <c r="X512" s="6"/>
      <c r="Y512" s="6"/>
      <c r="Z512" s="6"/>
    </row>
    <row r="513" spans="1:26">
      <c r="A513" s="5"/>
      <c r="B513" s="5"/>
      <c r="C513" s="5"/>
      <c r="D513" s="5"/>
      <c r="E513" s="5"/>
      <c r="F513" s="5"/>
      <c r="G513" s="5"/>
      <c r="H513" s="5"/>
      <c r="I513" s="187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6"/>
      <c r="V513" s="6"/>
      <c r="W513" s="6"/>
      <c r="X513" s="6"/>
      <c r="Y513" s="6"/>
      <c r="Z513" s="6"/>
    </row>
    <row r="514" spans="1:26">
      <c r="A514" s="5"/>
      <c r="B514" s="5"/>
      <c r="C514" s="5"/>
      <c r="D514" s="5"/>
      <c r="E514" s="5"/>
      <c r="F514" s="5"/>
      <c r="G514" s="5"/>
      <c r="H514" s="5"/>
      <c r="I514" s="187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6"/>
      <c r="V514" s="6"/>
      <c r="W514" s="6"/>
      <c r="X514" s="6"/>
      <c r="Y514" s="6"/>
      <c r="Z514" s="6"/>
    </row>
    <row r="515" spans="1:26">
      <c r="A515" s="5"/>
      <c r="B515" s="5"/>
      <c r="C515" s="5"/>
      <c r="D515" s="5"/>
      <c r="E515" s="5"/>
      <c r="F515" s="5"/>
      <c r="G515" s="5"/>
      <c r="H515" s="5"/>
      <c r="I515" s="187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6"/>
      <c r="V515" s="6"/>
      <c r="W515" s="6"/>
      <c r="X515" s="6"/>
      <c r="Y515" s="6"/>
      <c r="Z515" s="6"/>
    </row>
    <row r="516" spans="1:26">
      <c r="A516" s="5"/>
      <c r="B516" s="5"/>
      <c r="C516" s="5"/>
      <c r="D516" s="5"/>
      <c r="E516" s="5"/>
      <c r="F516" s="5"/>
      <c r="G516" s="5"/>
      <c r="H516" s="5"/>
      <c r="I516" s="187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6"/>
      <c r="V516" s="6"/>
      <c r="W516" s="6"/>
      <c r="X516" s="6"/>
      <c r="Y516" s="6"/>
      <c r="Z516" s="6"/>
    </row>
    <row r="517" spans="1:26">
      <c r="A517" s="5"/>
      <c r="B517" s="5"/>
      <c r="C517" s="5"/>
      <c r="D517" s="5"/>
      <c r="E517" s="5"/>
      <c r="F517" s="5"/>
      <c r="G517" s="5"/>
      <c r="H517" s="5"/>
      <c r="I517" s="187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6"/>
      <c r="V517" s="6"/>
      <c r="W517" s="6"/>
      <c r="X517" s="6"/>
      <c r="Y517" s="6"/>
      <c r="Z517" s="6"/>
    </row>
    <row r="518" spans="1:26">
      <c r="A518" s="5"/>
      <c r="B518" s="5"/>
      <c r="C518" s="5"/>
      <c r="D518" s="5"/>
      <c r="E518" s="5"/>
      <c r="F518" s="5"/>
      <c r="G518" s="5"/>
      <c r="H518" s="5"/>
      <c r="I518" s="187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6"/>
      <c r="V518" s="6"/>
      <c r="W518" s="6"/>
      <c r="X518" s="6"/>
      <c r="Y518" s="6"/>
      <c r="Z518" s="6"/>
    </row>
    <row r="519" spans="1:26">
      <c r="A519" s="5"/>
      <c r="B519" s="5"/>
      <c r="C519" s="5"/>
      <c r="D519" s="5"/>
      <c r="E519" s="5"/>
      <c r="F519" s="5"/>
      <c r="G519" s="5"/>
      <c r="H519" s="5"/>
      <c r="I519" s="187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6"/>
      <c r="V519" s="6"/>
      <c r="W519" s="6"/>
      <c r="X519" s="6"/>
      <c r="Y519" s="6"/>
      <c r="Z519" s="6"/>
    </row>
    <row r="520" spans="1:26">
      <c r="A520" s="5"/>
      <c r="B520" s="5"/>
      <c r="C520" s="5"/>
      <c r="D520" s="5"/>
      <c r="E520" s="5"/>
      <c r="F520" s="5"/>
      <c r="G520" s="5"/>
      <c r="H520" s="5"/>
      <c r="I520" s="187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6"/>
      <c r="V520" s="6"/>
      <c r="W520" s="6"/>
      <c r="X520" s="6"/>
      <c r="Y520" s="6"/>
      <c r="Z520" s="6"/>
    </row>
    <row r="521" spans="1:26">
      <c r="A521" s="5"/>
      <c r="B521" s="5"/>
      <c r="C521" s="5"/>
      <c r="D521" s="5"/>
      <c r="E521" s="5"/>
      <c r="F521" s="5"/>
      <c r="G521" s="5"/>
      <c r="H521" s="5"/>
      <c r="I521" s="187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6"/>
      <c r="V521" s="6"/>
      <c r="W521" s="6"/>
      <c r="X521" s="6"/>
      <c r="Y521" s="6"/>
      <c r="Z521" s="6"/>
    </row>
    <row r="522" spans="1:26">
      <c r="A522" s="5"/>
      <c r="B522" s="5"/>
      <c r="C522" s="5"/>
      <c r="D522" s="5"/>
      <c r="E522" s="5"/>
      <c r="F522" s="5"/>
      <c r="G522" s="5"/>
      <c r="H522" s="5"/>
      <c r="I522" s="187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6"/>
      <c r="V522" s="6"/>
      <c r="W522" s="6"/>
      <c r="X522" s="6"/>
      <c r="Y522" s="6"/>
      <c r="Z522" s="6"/>
    </row>
    <row r="523" spans="1:26">
      <c r="A523" s="5"/>
      <c r="B523" s="5"/>
      <c r="C523" s="5"/>
      <c r="D523" s="5"/>
      <c r="E523" s="5"/>
      <c r="F523" s="5"/>
      <c r="G523" s="5"/>
      <c r="H523" s="5"/>
      <c r="I523" s="187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6"/>
      <c r="V523" s="6"/>
      <c r="W523" s="6"/>
      <c r="X523" s="6"/>
      <c r="Y523" s="6"/>
      <c r="Z523" s="6"/>
    </row>
    <row r="524" spans="1:26">
      <c r="A524" s="5"/>
      <c r="B524" s="5"/>
      <c r="C524" s="5"/>
      <c r="D524" s="5"/>
      <c r="E524" s="5"/>
      <c r="F524" s="5"/>
      <c r="G524" s="5"/>
      <c r="H524" s="5"/>
      <c r="I524" s="187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6"/>
      <c r="V524" s="6"/>
      <c r="W524" s="6"/>
      <c r="X524" s="6"/>
      <c r="Y524" s="6"/>
      <c r="Z524" s="6"/>
    </row>
    <row r="525" spans="1:26">
      <c r="A525" s="5"/>
      <c r="B525" s="5"/>
      <c r="C525" s="5"/>
      <c r="D525" s="5"/>
      <c r="E525" s="5"/>
      <c r="F525" s="5"/>
      <c r="G525" s="5"/>
      <c r="H525" s="5"/>
      <c r="I525" s="187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6"/>
      <c r="V525" s="6"/>
      <c r="W525" s="6"/>
      <c r="X525" s="6"/>
      <c r="Y525" s="6"/>
      <c r="Z525" s="6"/>
    </row>
    <row r="526" spans="1:26">
      <c r="A526" s="5"/>
      <c r="B526" s="5"/>
      <c r="C526" s="5"/>
      <c r="D526" s="5"/>
      <c r="E526" s="5"/>
      <c r="F526" s="5"/>
      <c r="G526" s="5"/>
      <c r="H526" s="5"/>
      <c r="I526" s="187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6"/>
      <c r="V526" s="6"/>
      <c r="W526" s="6"/>
      <c r="X526" s="6"/>
      <c r="Y526" s="6"/>
      <c r="Z526" s="6"/>
    </row>
    <row r="527" spans="1:26">
      <c r="A527" s="5"/>
      <c r="B527" s="5"/>
      <c r="C527" s="5"/>
      <c r="D527" s="5"/>
      <c r="E527" s="5"/>
      <c r="F527" s="5"/>
      <c r="G527" s="5"/>
      <c r="H527" s="5"/>
      <c r="I527" s="187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6"/>
      <c r="V527" s="6"/>
      <c r="W527" s="6"/>
      <c r="X527" s="6"/>
      <c r="Y527" s="6"/>
      <c r="Z527" s="6"/>
    </row>
    <row r="528" spans="1:26">
      <c r="A528" s="5"/>
      <c r="B528" s="5"/>
      <c r="C528" s="5"/>
      <c r="D528" s="5"/>
      <c r="E528" s="5"/>
      <c r="F528" s="5"/>
      <c r="G528" s="5"/>
      <c r="H528" s="5"/>
      <c r="I528" s="187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6"/>
      <c r="V528" s="6"/>
      <c r="W528" s="6"/>
      <c r="X528" s="6"/>
      <c r="Y528" s="6"/>
      <c r="Z528" s="6"/>
    </row>
    <row r="529" spans="1:26">
      <c r="A529" s="5"/>
      <c r="B529" s="5"/>
      <c r="C529" s="5"/>
      <c r="D529" s="5"/>
      <c r="E529" s="5"/>
      <c r="F529" s="5"/>
      <c r="G529" s="5"/>
      <c r="H529" s="5"/>
      <c r="I529" s="187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6"/>
      <c r="V529" s="6"/>
      <c r="W529" s="6"/>
      <c r="X529" s="6"/>
      <c r="Y529" s="6"/>
      <c r="Z529" s="6"/>
    </row>
    <row r="530" spans="1:26">
      <c r="A530" s="5"/>
      <c r="B530" s="5"/>
      <c r="C530" s="5"/>
      <c r="D530" s="5"/>
      <c r="E530" s="5"/>
      <c r="F530" s="5"/>
      <c r="G530" s="5"/>
      <c r="H530" s="5"/>
      <c r="I530" s="187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6"/>
      <c r="V530" s="6"/>
      <c r="W530" s="6"/>
      <c r="X530" s="6"/>
      <c r="Y530" s="6"/>
      <c r="Z530" s="6"/>
    </row>
    <row r="531" spans="1:26">
      <c r="A531" s="5"/>
      <c r="B531" s="5"/>
      <c r="C531" s="5"/>
      <c r="D531" s="5"/>
      <c r="E531" s="5"/>
      <c r="F531" s="5"/>
      <c r="G531" s="5"/>
      <c r="H531" s="5"/>
      <c r="I531" s="187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6"/>
      <c r="V531" s="6"/>
      <c r="W531" s="6"/>
      <c r="X531" s="6"/>
      <c r="Y531" s="6"/>
      <c r="Z531" s="6"/>
    </row>
    <row r="532" spans="1:26">
      <c r="A532" s="5"/>
      <c r="B532" s="5"/>
      <c r="C532" s="5"/>
      <c r="D532" s="5"/>
      <c r="E532" s="5"/>
      <c r="F532" s="5"/>
      <c r="G532" s="5"/>
      <c r="H532" s="5"/>
      <c r="I532" s="187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6"/>
      <c r="V532" s="6"/>
      <c r="W532" s="6"/>
      <c r="X532" s="6"/>
      <c r="Y532" s="6"/>
      <c r="Z532" s="6"/>
    </row>
    <row r="533" spans="1:26">
      <c r="A533" s="5"/>
      <c r="B533" s="5"/>
      <c r="C533" s="5"/>
      <c r="D533" s="5"/>
      <c r="E533" s="5"/>
      <c r="F533" s="5"/>
      <c r="G533" s="5"/>
      <c r="H533" s="5"/>
      <c r="I533" s="187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6"/>
      <c r="V533" s="6"/>
      <c r="W533" s="6"/>
      <c r="X533" s="6"/>
      <c r="Y533" s="6"/>
      <c r="Z533" s="6"/>
    </row>
    <row r="534" spans="1:26">
      <c r="A534" s="5"/>
      <c r="B534" s="5"/>
      <c r="C534" s="5"/>
      <c r="D534" s="5"/>
      <c r="E534" s="5"/>
      <c r="F534" s="5"/>
      <c r="G534" s="5"/>
      <c r="H534" s="5"/>
      <c r="I534" s="187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6"/>
      <c r="V534" s="6"/>
      <c r="W534" s="6"/>
      <c r="X534" s="6"/>
      <c r="Y534" s="6"/>
      <c r="Z534" s="6"/>
    </row>
    <row r="535" spans="1:26">
      <c r="A535" s="5"/>
      <c r="B535" s="5"/>
      <c r="C535" s="5"/>
      <c r="D535" s="5"/>
      <c r="E535" s="5"/>
      <c r="F535" s="5"/>
      <c r="G535" s="5"/>
      <c r="H535" s="5"/>
      <c r="I535" s="187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6"/>
      <c r="V535" s="6"/>
      <c r="W535" s="6"/>
      <c r="X535" s="6"/>
      <c r="Y535" s="6"/>
      <c r="Z535" s="6"/>
    </row>
    <row r="536" spans="1:26">
      <c r="A536" s="5"/>
      <c r="B536" s="5"/>
      <c r="C536" s="5"/>
      <c r="D536" s="5"/>
      <c r="E536" s="5"/>
      <c r="F536" s="5"/>
      <c r="G536" s="5"/>
      <c r="H536" s="5"/>
      <c r="I536" s="187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6"/>
      <c r="V536" s="6"/>
      <c r="W536" s="6"/>
      <c r="X536" s="6"/>
      <c r="Y536" s="6"/>
      <c r="Z536" s="6"/>
    </row>
    <row r="537" spans="1:26">
      <c r="A537" s="5"/>
      <c r="B537" s="5"/>
      <c r="C537" s="5"/>
      <c r="D537" s="5"/>
      <c r="E537" s="5"/>
      <c r="F537" s="5"/>
      <c r="G537" s="5"/>
      <c r="H537" s="5"/>
      <c r="I537" s="187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6"/>
      <c r="V537" s="6"/>
      <c r="W537" s="6"/>
      <c r="X537" s="6"/>
      <c r="Y537" s="6"/>
      <c r="Z537" s="6"/>
    </row>
    <row r="538" spans="1:26">
      <c r="A538" s="5"/>
      <c r="B538" s="5"/>
      <c r="C538" s="5"/>
      <c r="D538" s="5"/>
      <c r="E538" s="5"/>
      <c r="F538" s="5"/>
      <c r="G538" s="5"/>
      <c r="H538" s="5"/>
      <c r="I538" s="187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6"/>
      <c r="V538" s="6"/>
      <c r="W538" s="6"/>
      <c r="X538" s="6"/>
      <c r="Y538" s="6"/>
      <c r="Z538" s="6"/>
    </row>
    <row r="539" spans="1:26">
      <c r="A539" s="5"/>
      <c r="B539" s="5"/>
      <c r="C539" s="5"/>
      <c r="D539" s="5"/>
      <c r="E539" s="5"/>
      <c r="F539" s="5"/>
      <c r="G539" s="5"/>
      <c r="H539" s="5"/>
      <c r="I539" s="187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6"/>
      <c r="V539" s="6"/>
      <c r="W539" s="6"/>
      <c r="X539" s="6"/>
      <c r="Y539" s="6"/>
      <c r="Z539" s="6"/>
    </row>
    <row r="540" spans="1:26">
      <c r="A540" s="5"/>
      <c r="B540" s="5"/>
      <c r="C540" s="5"/>
      <c r="D540" s="5"/>
      <c r="E540" s="5"/>
      <c r="F540" s="5"/>
      <c r="G540" s="5"/>
      <c r="H540" s="5"/>
      <c r="I540" s="187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6"/>
      <c r="V540" s="6"/>
      <c r="W540" s="6"/>
      <c r="X540" s="6"/>
      <c r="Y540" s="6"/>
      <c r="Z540" s="6"/>
    </row>
    <row r="541" spans="1:26">
      <c r="A541" s="5"/>
      <c r="B541" s="5"/>
      <c r="C541" s="5"/>
      <c r="D541" s="5"/>
      <c r="E541" s="5"/>
      <c r="F541" s="5"/>
      <c r="G541" s="5"/>
      <c r="H541" s="5"/>
      <c r="I541" s="187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6"/>
      <c r="V541" s="6"/>
      <c r="W541" s="6"/>
      <c r="X541" s="6"/>
      <c r="Y541" s="6"/>
      <c r="Z541" s="6"/>
    </row>
    <row r="542" spans="1:26">
      <c r="A542" s="5"/>
      <c r="B542" s="5"/>
      <c r="C542" s="5"/>
      <c r="D542" s="5"/>
      <c r="E542" s="5"/>
      <c r="F542" s="5"/>
      <c r="G542" s="5"/>
      <c r="H542" s="5"/>
      <c r="I542" s="187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6"/>
      <c r="V542" s="6"/>
      <c r="W542" s="6"/>
      <c r="X542" s="6"/>
      <c r="Y542" s="6"/>
      <c r="Z542" s="6"/>
    </row>
    <row r="543" spans="1:26">
      <c r="A543" s="5"/>
      <c r="B543" s="5"/>
      <c r="C543" s="5"/>
      <c r="D543" s="5"/>
      <c r="E543" s="5"/>
      <c r="F543" s="5"/>
      <c r="G543" s="5"/>
      <c r="H543" s="5"/>
      <c r="I543" s="187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6"/>
      <c r="V543" s="6"/>
      <c r="W543" s="6"/>
      <c r="X543" s="6"/>
      <c r="Y543" s="6"/>
      <c r="Z543" s="6"/>
    </row>
    <row r="544" spans="1:26">
      <c r="A544" s="5"/>
      <c r="B544" s="5"/>
      <c r="C544" s="5"/>
      <c r="D544" s="5"/>
      <c r="E544" s="5"/>
      <c r="F544" s="5"/>
      <c r="G544" s="5"/>
      <c r="H544" s="5"/>
      <c r="I544" s="187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6"/>
      <c r="V544" s="6"/>
      <c r="W544" s="6"/>
      <c r="X544" s="6"/>
      <c r="Y544" s="6"/>
      <c r="Z544" s="6"/>
    </row>
    <row r="545" spans="1:26">
      <c r="A545" s="5"/>
      <c r="B545" s="5"/>
      <c r="C545" s="5"/>
      <c r="D545" s="5"/>
      <c r="E545" s="5"/>
      <c r="F545" s="5"/>
      <c r="G545" s="5"/>
      <c r="H545" s="5"/>
      <c r="I545" s="187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6"/>
      <c r="V545" s="6"/>
      <c r="W545" s="6"/>
      <c r="X545" s="6"/>
      <c r="Y545" s="6"/>
      <c r="Z545" s="6"/>
    </row>
    <row r="546" spans="1:26">
      <c r="A546" s="5"/>
      <c r="B546" s="5"/>
      <c r="C546" s="5"/>
      <c r="D546" s="5"/>
      <c r="E546" s="5"/>
      <c r="F546" s="5"/>
      <c r="G546" s="5"/>
      <c r="H546" s="5"/>
      <c r="I546" s="187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6"/>
      <c r="V546" s="6"/>
      <c r="W546" s="6"/>
      <c r="X546" s="6"/>
      <c r="Y546" s="6"/>
      <c r="Z546" s="6"/>
    </row>
    <row r="547" spans="1:26">
      <c r="A547" s="5"/>
      <c r="B547" s="5"/>
      <c r="C547" s="5"/>
      <c r="D547" s="5"/>
      <c r="E547" s="5"/>
      <c r="F547" s="5"/>
      <c r="G547" s="5"/>
      <c r="H547" s="5"/>
      <c r="I547" s="187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6"/>
      <c r="V547" s="6"/>
      <c r="W547" s="6"/>
      <c r="X547" s="6"/>
      <c r="Y547" s="6"/>
      <c r="Z547" s="6"/>
    </row>
    <row r="548" spans="1:26">
      <c r="A548" s="5"/>
      <c r="B548" s="5"/>
      <c r="C548" s="5"/>
      <c r="D548" s="5"/>
      <c r="E548" s="5"/>
      <c r="F548" s="5"/>
      <c r="G548" s="5"/>
      <c r="H548" s="5"/>
      <c r="I548" s="187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6"/>
      <c r="V548" s="6"/>
      <c r="W548" s="6"/>
      <c r="X548" s="6"/>
      <c r="Y548" s="6"/>
      <c r="Z548" s="6"/>
    </row>
    <row r="549" spans="1:26">
      <c r="A549" s="5"/>
      <c r="B549" s="5"/>
      <c r="C549" s="5"/>
      <c r="D549" s="5"/>
      <c r="E549" s="5"/>
      <c r="F549" s="5"/>
      <c r="G549" s="5"/>
      <c r="H549" s="5"/>
      <c r="I549" s="187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6"/>
      <c r="V549" s="6"/>
      <c r="W549" s="6"/>
      <c r="X549" s="6"/>
      <c r="Y549" s="6"/>
      <c r="Z549" s="6"/>
    </row>
    <row r="550" spans="1:26">
      <c r="A550" s="5"/>
      <c r="B550" s="5"/>
      <c r="C550" s="5"/>
      <c r="D550" s="5"/>
      <c r="E550" s="5"/>
      <c r="F550" s="5"/>
      <c r="G550" s="5"/>
      <c r="H550" s="5"/>
      <c r="I550" s="187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6"/>
      <c r="V550" s="6"/>
      <c r="W550" s="6"/>
      <c r="X550" s="6"/>
      <c r="Y550" s="6"/>
      <c r="Z550" s="6"/>
    </row>
    <row r="551" spans="1:26">
      <c r="A551" s="5"/>
      <c r="B551" s="5"/>
      <c r="C551" s="5"/>
      <c r="D551" s="5"/>
      <c r="E551" s="5"/>
      <c r="F551" s="5"/>
      <c r="G551" s="5"/>
      <c r="H551" s="5"/>
      <c r="I551" s="187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6"/>
      <c r="V551" s="6"/>
      <c r="W551" s="6"/>
      <c r="X551" s="6"/>
      <c r="Y551" s="6"/>
      <c r="Z551" s="6"/>
    </row>
    <row r="552" spans="1:26">
      <c r="A552" s="5"/>
      <c r="B552" s="5"/>
      <c r="C552" s="5"/>
      <c r="D552" s="5"/>
      <c r="E552" s="5"/>
      <c r="F552" s="5"/>
      <c r="G552" s="5"/>
      <c r="H552" s="5"/>
      <c r="I552" s="187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6"/>
      <c r="V552" s="6"/>
      <c r="W552" s="6"/>
      <c r="X552" s="6"/>
      <c r="Y552" s="6"/>
      <c r="Z552" s="6"/>
    </row>
    <row r="553" spans="1:26">
      <c r="A553" s="5"/>
      <c r="B553" s="5"/>
      <c r="C553" s="5"/>
      <c r="D553" s="5"/>
      <c r="E553" s="5"/>
      <c r="F553" s="5"/>
      <c r="G553" s="5"/>
      <c r="H553" s="5"/>
      <c r="I553" s="187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6"/>
      <c r="V553" s="6"/>
      <c r="W553" s="6"/>
      <c r="X553" s="6"/>
      <c r="Y553" s="6"/>
      <c r="Z553" s="6"/>
    </row>
    <row r="554" spans="1:26">
      <c r="A554" s="5"/>
      <c r="B554" s="5"/>
      <c r="C554" s="5"/>
      <c r="D554" s="5"/>
      <c r="E554" s="5"/>
      <c r="F554" s="5"/>
      <c r="G554" s="5"/>
      <c r="H554" s="5"/>
      <c r="I554" s="187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6"/>
      <c r="V554" s="6"/>
      <c r="W554" s="6"/>
      <c r="X554" s="6"/>
      <c r="Y554" s="6"/>
      <c r="Z554" s="6"/>
    </row>
    <row r="555" spans="1:26">
      <c r="A555" s="5"/>
      <c r="B555" s="5"/>
      <c r="C555" s="5"/>
      <c r="D555" s="5"/>
      <c r="E555" s="5"/>
      <c r="F555" s="5"/>
      <c r="G555" s="5"/>
      <c r="H555" s="5"/>
      <c r="I555" s="187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6"/>
      <c r="V555" s="6"/>
      <c r="W555" s="6"/>
      <c r="X555" s="6"/>
      <c r="Y555" s="6"/>
      <c r="Z555" s="6"/>
    </row>
    <row r="556" spans="1:26">
      <c r="A556" s="5"/>
      <c r="B556" s="5"/>
      <c r="C556" s="5"/>
      <c r="D556" s="5"/>
      <c r="E556" s="5"/>
      <c r="F556" s="5"/>
      <c r="G556" s="5"/>
      <c r="H556" s="5"/>
      <c r="I556" s="187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6"/>
      <c r="V556" s="6"/>
      <c r="W556" s="6"/>
      <c r="X556" s="6"/>
      <c r="Y556" s="6"/>
      <c r="Z556" s="6"/>
    </row>
    <row r="557" spans="1:26">
      <c r="A557" s="5"/>
      <c r="B557" s="5"/>
      <c r="C557" s="5"/>
      <c r="D557" s="5"/>
      <c r="E557" s="5"/>
      <c r="F557" s="5"/>
      <c r="G557" s="5"/>
      <c r="H557" s="5"/>
      <c r="I557" s="187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6"/>
      <c r="V557" s="6"/>
      <c r="W557" s="6"/>
      <c r="X557" s="6"/>
      <c r="Y557" s="6"/>
      <c r="Z557" s="6"/>
    </row>
    <row r="558" spans="1:26">
      <c r="A558" s="5"/>
      <c r="B558" s="5"/>
      <c r="C558" s="5"/>
      <c r="D558" s="5"/>
      <c r="E558" s="5"/>
      <c r="F558" s="5"/>
      <c r="G558" s="5"/>
      <c r="H558" s="5"/>
      <c r="I558" s="187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6"/>
      <c r="V558" s="6"/>
      <c r="W558" s="6"/>
      <c r="X558" s="6"/>
      <c r="Y558" s="6"/>
      <c r="Z558" s="6"/>
    </row>
    <row r="559" spans="1:26">
      <c r="A559" s="5"/>
      <c r="B559" s="5"/>
      <c r="C559" s="5"/>
      <c r="D559" s="5"/>
      <c r="E559" s="5"/>
      <c r="F559" s="5"/>
      <c r="G559" s="5"/>
      <c r="H559" s="5"/>
      <c r="I559" s="187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6"/>
      <c r="V559" s="6"/>
      <c r="W559" s="6"/>
      <c r="X559" s="6"/>
      <c r="Y559" s="6"/>
      <c r="Z559" s="6"/>
    </row>
    <row r="560" spans="1:26">
      <c r="A560" s="5"/>
      <c r="B560" s="5"/>
      <c r="C560" s="5"/>
      <c r="D560" s="5"/>
      <c r="E560" s="5"/>
      <c r="F560" s="5"/>
      <c r="G560" s="5"/>
      <c r="H560" s="5"/>
      <c r="I560" s="187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6"/>
      <c r="V560" s="6"/>
      <c r="W560" s="6"/>
      <c r="X560" s="6"/>
      <c r="Y560" s="6"/>
      <c r="Z560" s="6"/>
    </row>
    <row r="561" spans="1:26">
      <c r="A561" s="5"/>
      <c r="B561" s="5"/>
      <c r="C561" s="5"/>
      <c r="D561" s="5"/>
      <c r="E561" s="5"/>
      <c r="F561" s="5"/>
      <c r="G561" s="5"/>
      <c r="H561" s="5"/>
      <c r="I561" s="187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6"/>
      <c r="V561" s="6"/>
      <c r="W561" s="6"/>
      <c r="X561" s="6"/>
      <c r="Y561" s="6"/>
      <c r="Z561" s="6"/>
    </row>
    <row r="562" spans="1:26">
      <c r="A562" s="5"/>
      <c r="B562" s="5"/>
      <c r="C562" s="5"/>
      <c r="D562" s="5"/>
      <c r="E562" s="5"/>
      <c r="F562" s="5"/>
      <c r="G562" s="5"/>
      <c r="H562" s="5"/>
      <c r="I562" s="187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6"/>
      <c r="V562" s="6"/>
      <c r="W562" s="6"/>
      <c r="X562" s="6"/>
      <c r="Y562" s="6"/>
      <c r="Z562" s="6"/>
    </row>
    <row r="563" spans="1:26">
      <c r="A563" s="5"/>
      <c r="B563" s="5"/>
      <c r="C563" s="5"/>
      <c r="D563" s="5"/>
      <c r="E563" s="5"/>
      <c r="F563" s="5"/>
      <c r="G563" s="5"/>
      <c r="H563" s="5"/>
      <c r="I563" s="187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6"/>
      <c r="V563" s="6"/>
      <c r="W563" s="6"/>
      <c r="X563" s="6"/>
      <c r="Y563" s="6"/>
      <c r="Z563" s="6"/>
    </row>
    <row r="564" spans="1:26">
      <c r="A564" s="5"/>
      <c r="B564" s="5"/>
      <c r="C564" s="5"/>
      <c r="D564" s="5"/>
      <c r="E564" s="5"/>
      <c r="F564" s="5"/>
      <c r="G564" s="5"/>
      <c r="H564" s="5"/>
      <c r="I564" s="187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6"/>
      <c r="V564" s="6"/>
      <c r="W564" s="6"/>
      <c r="X564" s="6"/>
      <c r="Y564" s="6"/>
      <c r="Z564" s="6"/>
    </row>
    <row r="565" spans="1:26">
      <c r="A565" s="5"/>
      <c r="B565" s="5"/>
      <c r="C565" s="5"/>
      <c r="D565" s="5"/>
      <c r="E565" s="5"/>
      <c r="F565" s="5"/>
      <c r="G565" s="5"/>
      <c r="H565" s="5"/>
      <c r="I565" s="187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6"/>
      <c r="V565" s="6"/>
      <c r="W565" s="6"/>
      <c r="X565" s="6"/>
      <c r="Y565" s="6"/>
      <c r="Z565" s="6"/>
    </row>
    <row r="566" spans="1:26">
      <c r="A566" s="5"/>
      <c r="B566" s="5"/>
      <c r="C566" s="5"/>
      <c r="D566" s="5"/>
      <c r="E566" s="5"/>
      <c r="F566" s="5"/>
      <c r="G566" s="5"/>
      <c r="H566" s="5"/>
      <c r="I566" s="187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6"/>
      <c r="V566" s="6"/>
      <c r="W566" s="6"/>
      <c r="X566" s="6"/>
      <c r="Y566" s="6"/>
      <c r="Z566" s="6"/>
    </row>
    <row r="567" spans="1:26">
      <c r="A567" s="5"/>
      <c r="B567" s="5"/>
      <c r="C567" s="5"/>
      <c r="D567" s="5"/>
      <c r="E567" s="5"/>
      <c r="F567" s="5"/>
      <c r="G567" s="5"/>
      <c r="H567" s="5"/>
      <c r="I567" s="187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6"/>
      <c r="V567" s="6"/>
      <c r="W567" s="6"/>
      <c r="X567" s="6"/>
      <c r="Y567" s="6"/>
      <c r="Z567" s="6"/>
    </row>
    <row r="568" spans="1:26">
      <c r="A568" s="5"/>
      <c r="B568" s="5"/>
      <c r="C568" s="5"/>
      <c r="D568" s="5"/>
      <c r="E568" s="5"/>
      <c r="F568" s="5"/>
      <c r="G568" s="5"/>
      <c r="H568" s="5"/>
      <c r="I568" s="187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6"/>
      <c r="V568" s="6"/>
      <c r="W568" s="6"/>
      <c r="X568" s="6"/>
      <c r="Y568" s="6"/>
      <c r="Z568" s="6"/>
    </row>
    <row r="569" spans="1:26">
      <c r="A569" s="5"/>
      <c r="B569" s="5"/>
      <c r="C569" s="5"/>
      <c r="D569" s="5"/>
      <c r="E569" s="5"/>
      <c r="F569" s="5"/>
      <c r="G569" s="5"/>
      <c r="H569" s="5"/>
      <c r="I569" s="187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6"/>
      <c r="V569" s="6"/>
      <c r="W569" s="6"/>
      <c r="X569" s="6"/>
      <c r="Y569" s="6"/>
      <c r="Z569" s="6"/>
    </row>
    <row r="570" spans="1:26">
      <c r="A570" s="5"/>
      <c r="B570" s="5"/>
      <c r="C570" s="5"/>
      <c r="D570" s="5"/>
      <c r="E570" s="5"/>
      <c r="F570" s="5"/>
      <c r="G570" s="5"/>
      <c r="H570" s="5"/>
      <c r="I570" s="187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6"/>
      <c r="V570" s="6"/>
      <c r="W570" s="6"/>
      <c r="X570" s="6"/>
      <c r="Y570" s="6"/>
      <c r="Z570" s="6"/>
    </row>
    <row r="571" spans="1:26">
      <c r="A571" s="5"/>
      <c r="B571" s="5"/>
      <c r="C571" s="5"/>
      <c r="D571" s="5"/>
      <c r="E571" s="5"/>
      <c r="F571" s="5"/>
      <c r="G571" s="5"/>
      <c r="H571" s="5"/>
      <c r="I571" s="187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6"/>
      <c r="V571" s="6"/>
      <c r="W571" s="6"/>
      <c r="X571" s="6"/>
      <c r="Y571" s="6"/>
      <c r="Z571" s="6"/>
    </row>
    <row r="572" spans="1:26">
      <c r="A572" s="5"/>
      <c r="B572" s="5"/>
      <c r="C572" s="5"/>
      <c r="D572" s="5"/>
      <c r="E572" s="5"/>
      <c r="F572" s="5"/>
      <c r="G572" s="5"/>
      <c r="H572" s="5"/>
      <c r="I572" s="187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6"/>
      <c r="V572" s="6"/>
      <c r="W572" s="6"/>
      <c r="X572" s="6"/>
      <c r="Y572" s="6"/>
      <c r="Z572" s="6"/>
    </row>
    <row r="573" spans="1:26">
      <c r="A573" s="5"/>
      <c r="B573" s="5"/>
      <c r="C573" s="5"/>
      <c r="D573" s="5"/>
      <c r="E573" s="5"/>
      <c r="F573" s="5"/>
      <c r="G573" s="5"/>
      <c r="H573" s="5"/>
      <c r="I573" s="187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6"/>
      <c r="V573" s="6"/>
      <c r="W573" s="6"/>
      <c r="X573" s="6"/>
      <c r="Y573" s="6"/>
      <c r="Z573" s="6"/>
    </row>
    <row r="574" spans="1:26">
      <c r="A574" s="5"/>
      <c r="B574" s="5"/>
      <c r="C574" s="5"/>
      <c r="D574" s="5"/>
      <c r="E574" s="5"/>
      <c r="F574" s="5"/>
      <c r="G574" s="5"/>
      <c r="H574" s="5"/>
      <c r="I574" s="187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6"/>
      <c r="V574" s="6"/>
      <c r="W574" s="6"/>
      <c r="X574" s="6"/>
      <c r="Y574" s="6"/>
      <c r="Z574" s="6"/>
    </row>
    <row r="575" spans="1:26">
      <c r="A575" s="5"/>
      <c r="B575" s="5"/>
      <c r="C575" s="5"/>
      <c r="D575" s="5"/>
      <c r="E575" s="5"/>
      <c r="F575" s="5"/>
      <c r="G575" s="5"/>
      <c r="H575" s="5"/>
      <c r="I575" s="187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6"/>
      <c r="V575" s="6"/>
      <c r="W575" s="6"/>
      <c r="X575" s="6"/>
      <c r="Y575" s="6"/>
      <c r="Z575" s="6"/>
    </row>
    <row r="576" spans="1:26">
      <c r="A576" s="5"/>
      <c r="B576" s="5"/>
      <c r="C576" s="5"/>
      <c r="D576" s="5"/>
      <c r="E576" s="5"/>
      <c r="F576" s="5"/>
      <c r="G576" s="5"/>
      <c r="H576" s="5"/>
      <c r="I576" s="187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6"/>
      <c r="V576" s="6"/>
      <c r="W576" s="6"/>
      <c r="X576" s="6"/>
      <c r="Y576" s="6"/>
      <c r="Z576" s="6"/>
    </row>
    <row r="577" spans="1:26">
      <c r="A577" s="5"/>
      <c r="B577" s="5"/>
      <c r="C577" s="5"/>
      <c r="D577" s="5"/>
      <c r="E577" s="5"/>
      <c r="F577" s="5"/>
      <c r="G577" s="5"/>
      <c r="H577" s="5"/>
      <c r="I577" s="187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6"/>
      <c r="V577" s="6"/>
      <c r="W577" s="6"/>
      <c r="X577" s="6"/>
      <c r="Y577" s="6"/>
      <c r="Z577" s="6"/>
    </row>
    <row r="578" spans="1:26">
      <c r="A578" s="5"/>
      <c r="B578" s="5"/>
      <c r="C578" s="5"/>
      <c r="D578" s="5"/>
      <c r="E578" s="5"/>
      <c r="F578" s="5"/>
      <c r="G578" s="5"/>
      <c r="H578" s="5"/>
      <c r="I578" s="187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6"/>
      <c r="V578" s="6"/>
      <c r="W578" s="6"/>
      <c r="X578" s="6"/>
      <c r="Y578" s="6"/>
      <c r="Z578" s="6"/>
    </row>
    <row r="579" spans="1:26">
      <c r="A579" s="5"/>
      <c r="B579" s="5"/>
      <c r="C579" s="5"/>
      <c r="D579" s="5"/>
      <c r="E579" s="5"/>
      <c r="F579" s="5"/>
      <c r="G579" s="5"/>
      <c r="H579" s="5"/>
      <c r="I579" s="187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6"/>
      <c r="V579" s="6"/>
      <c r="W579" s="6"/>
      <c r="X579" s="6"/>
      <c r="Y579" s="6"/>
      <c r="Z579" s="6"/>
    </row>
    <row r="580" spans="1:26">
      <c r="A580" s="5"/>
      <c r="B580" s="5"/>
      <c r="C580" s="5"/>
      <c r="D580" s="5"/>
      <c r="E580" s="5"/>
      <c r="F580" s="5"/>
      <c r="G580" s="5"/>
      <c r="H580" s="5"/>
      <c r="I580" s="187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6"/>
      <c r="V580" s="6"/>
      <c r="W580" s="6"/>
      <c r="X580" s="6"/>
      <c r="Y580" s="6"/>
      <c r="Z580" s="6"/>
    </row>
    <row r="581" spans="1:26">
      <c r="A581" s="5"/>
      <c r="B581" s="5"/>
      <c r="C581" s="5"/>
      <c r="D581" s="5"/>
      <c r="E581" s="5"/>
      <c r="F581" s="5"/>
      <c r="G581" s="5"/>
      <c r="H581" s="5"/>
      <c r="I581" s="187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6"/>
      <c r="V581" s="6"/>
      <c r="W581" s="6"/>
      <c r="X581" s="6"/>
      <c r="Y581" s="6"/>
      <c r="Z581" s="6"/>
    </row>
    <row r="582" spans="1:26">
      <c r="A582" s="5"/>
      <c r="B582" s="5"/>
      <c r="C582" s="5"/>
      <c r="D582" s="5"/>
      <c r="E582" s="5"/>
      <c r="F582" s="5"/>
      <c r="G582" s="5"/>
      <c r="H582" s="5"/>
      <c r="I582" s="187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6"/>
      <c r="V582" s="6"/>
      <c r="W582" s="6"/>
      <c r="X582" s="6"/>
      <c r="Y582" s="6"/>
      <c r="Z582" s="6"/>
    </row>
    <row r="583" spans="1:26">
      <c r="A583" s="5"/>
      <c r="B583" s="5"/>
      <c r="C583" s="5"/>
      <c r="D583" s="5"/>
      <c r="E583" s="5"/>
      <c r="F583" s="5"/>
      <c r="G583" s="5"/>
      <c r="H583" s="5"/>
      <c r="I583" s="187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6"/>
      <c r="V583" s="6"/>
      <c r="W583" s="6"/>
      <c r="X583" s="6"/>
      <c r="Y583" s="6"/>
      <c r="Z583" s="6"/>
    </row>
    <row r="584" spans="1:26">
      <c r="A584" s="5"/>
      <c r="B584" s="5"/>
      <c r="C584" s="5"/>
      <c r="D584" s="5"/>
      <c r="E584" s="5"/>
      <c r="F584" s="5"/>
      <c r="G584" s="5"/>
      <c r="H584" s="5"/>
      <c r="I584" s="187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6"/>
      <c r="V584" s="6"/>
      <c r="W584" s="6"/>
      <c r="X584" s="6"/>
      <c r="Y584" s="6"/>
      <c r="Z584" s="6"/>
    </row>
    <row r="585" spans="1:26">
      <c r="A585" s="5"/>
      <c r="B585" s="5"/>
      <c r="C585" s="5"/>
      <c r="D585" s="5"/>
      <c r="E585" s="5"/>
      <c r="F585" s="5"/>
      <c r="G585" s="5"/>
      <c r="H585" s="5"/>
      <c r="I585" s="187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6"/>
      <c r="V585" s="6"/>
      <c r="W585" s="6"/>
      <c r="X585" s="6"/>
      <c r="Y585" s="6"/>
      <c r="Z585" s="6"/>
    </row>
    <row r="586" spans="1:26">
      <c r="A586" s="5"/>
      <c r="B586" s="5"/>
      <c r="C586" s="5"/>
      <c r="D586" s="5"/>
      <c r="E586" s="5"/>
      <c r="F586" s="5"/>
      <c r="G586" s="5"/>
      <c r="H586" s="5"/>
      <c r="I586" s="187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6"/>
      <c r="V586" s="6"/>
      <c r="W586" s="6"/>
      <c r="X586" s="6"/>
      <c r="Y586" s="6"/>
      <c r="Z586" s="6"/>
    </row>
    <row r="587" spans="1:26">
      <c r="A587" s="5"/>
      <c r="B587" s="5"/>
      <c r="C587" s="5"/>
      <c r="D587" s="5"/>
      <c r="E587" s="5"/>
      <c r="F587" s="5"/>
      <c r="G587" s="5"/>
      <c r="H587" s="5"/>
      <c r="I587" s="187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6"/>
      <c r="V587" s="6"/>
      <c r="W587" s="6"/>
      <c r="X587" s="6"/>
      <c r="Y587" s="6"/>
      <c r="Z587" s="6"/>
    </row>
    <row r="588" spans="1:26">
      <c r="A588" s="5"/>
      <c r="B588" s="5"/>
      <c r="C588" s="5"/>
      <c r="D588" s="5"/>
      <c r="E588" s="5"/>
      <c r="F588" s="5"/>
      <c r="G588" s="5"/>
      <c r="H588" s="5"/>
      <c r="I588" s="187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6"/>
      <c r="V588" s="6"/>
      <c r="W588" s="6"/>
      <c r="X588" s="6"/>
      <c r="Y588" s="6"/>
      <c r="Z588" s="6"/>
    </row>
    <row r="589" spans="1:26">
      <c r="A589" s="5"/>
      <c r="B589" s="5"/>
      <c r="C589" s="5"/>
      <c r="D589" s="5"/>
      <c r="E589" s="5"/>
      <c r="F589" s="5"/>
      <c r="G589" s="5"/>
      <c r="H589" s="5"/>
      <c r="I589" s="187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6"/>
      <c r="V589" s="6"/>
      <c r="W589" s="6"/>
      <c r="X589" s="6"/>
      <c r="Y589" s="6"/>
      <c r="Z589" s="6"/>
    </row>
    <row r="590" spans="1:26">
      <c r="A590" s="5"/>
      <c r="B590" s="5"/>
      <c r="C590" s="5"/>
      <c r="D590" s="5"/>
      <c r="E590" s="5"/>
      <c r="F590" s="5"/>
      <c r="G590" s="5"/>
      <c r="H590" s="5"/>
      <c r="I590" s="187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6"/>
      <c r="V590" s="6"/>
      <c r="W590" s="6"/>
      <c r="X590" s="6"/>
      <c r="Y590" s="6"/>
      <c r="Z590" s="6"/>
    </row>
    <row r="591" spans="1:26">
      <c r="A591" s="5"/>
      <c r="B591" s="5"/>
      <c r="C591" s="5"/>
      <c r="D591" s="5"/>
      <c r="E591" s="5"/>
      <c r="F591" s="5"/>
      <c r="G591" s="5"/>
      <c r="H591" s="5"/>
      <c r="I591" s="187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6"/>
      <c r="V591" s="6"/>
      <c r="W591" s="6"/>
      <c r="X591" s="6"/>
      <c r="Y591" s="6"/>
      <c r="Z591" s="6"/>
    </row>
    <row r="592" spans="1:26">
      <c r="A592" s="5"/>
      <c r="B592" s="5"/>
      <c r="C592" s="5"/>
      <c r="D592" s="5"/>
      <c r="E592" s="5"/>
      <c r="F592" s="5"/>
      <c r="G592" s="5"/>
      <c r="H592" s="5"/>
      <c r="I592" s="187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6"/>
      <c r="V592" s="6"/>
      <c r="W592" s="6"/>
      <c r="X592" s="6"/>
      <c r="Y592" s="6"/>
      <c r="Z592" s="6"/>
    </row>
    <row r="593" spans="1:26">
      <c r="A593" s="5"/>
      <c r="B593" s="5"/>
      <c r="C593" s="5"/>
      <c r="D593" s="5"/>
      <c r="E593" s="5"/>
      <c r="F593" s="5"/>
      <c r="G593" s="5"/>
      <c r="H593" s="5"/>
      <c r="I593" s="187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6"/>
      <c r="V593" s="6"/>
      <c r="W593" s="6"/>
      <c r="X593" s="6"/>
      <c r="Y593" s="6"/>
      <c r="Z593" s="6"/>
    </row>
    <row r="594" spans="1:26">
      <c r="A594" s="5"/>
      <c r="B594" s="5"/>
      <c r="C594" s="5"/>
      <c r="D594" s="5"/>
      <c r="E594" s="5"/>
      <c r="F594" s="5"/>
      <c r="G594" s="5"/>
      <c r="H594" s="5"/>
      <c r="I594" s="187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6"/>
      <c r="V594" s="6"/>
      <c r="W594" s="6"/>
      <c r="X594" s="6"/>
      <c r="Y594" s="6"/>
      <c r="Z594" s="6"/>
    </row>
    <row r="595" spans="1:26">
      <c r="A595" s="5"/>
      <c r="B595" s="5"/>
      <c r="C595" s="5"/>
      <c r="D595" s="5"/>
      <c r="E595" s="5"/>
      <c r="F595" s="5"/>
      <c r="G595" s="5"/>
      <c r="H595" s="5"/>
      <c r="I595" s="187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6"/>
      <c r="V595" s="6"/>
      <c r="W595" s="6"/>
      <c r="X595" s="6"/>
      <c r="Y595" s="6"/>
      <c r="Z595" s="6"/>
    </row>
    <row r="596" spans="1:26">
      <c r="A596" s="5"/>
      <c r="B596" s="5"/>
      <c r="C596" s="5"/>
      <c r="D596" s="5"/>
      <c r="E596" s="5"/>
      <c r="F596" s="5"/>
      <c r="G596" s="5"/>
      <c r="H596" s="5"/>
      <c r="I596" s="187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6"/>
      <c r="V596" s="6"/>
      <c r="W596" s="6"/>
      <c r="X596" s="6"/>
      <c r="Y596" s="6"/>
      <c r="Z596" s="6"/>
    </row>
    <row r="597" spans="1:26">
      <c r="A597" s="5"/>
      <c r="B597" s="5"/>
      <c r="C597" s="5"/>
      <c r="D597" s="5"/>
      <c r="E597" s="5"/>
      <c r="F597" s="5"/>
      <c r="G597" s="5"/>
      <c r="H597" s="5"/>
      <c r="I597" s="187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6"/>
      <c r="V597" s="6"/>
      <c r="W597" s="6"/>
      <c r="X597" s="6"/>
      <c r="Y597" s="6"/>
      <c r="Z597" s="6"/>
    </row>
    <row r="598" spans="1:26">
      <c r="A598" s="5"/>
      <c r="B598" s="5"/>
      <c r="C598" s="5"/>
      <c r="D598" s="5"/>
      <c r="E598" s="5"/>
      <c r="F598" s="5"/>
      <c r="G598" s="5"/>
      <c r="H598" s="5"/>
      <c r="I598" s="187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6"/>
      <c r="V598" s="6"/>
      <c r="W598" s="6"/>
      <c r="X598" s="6"/>
      <c r="Y598" s="6"/>
      <c r="Z598" s="6"/>
    </row>
    <row r="599" spans="1:26">
      <c r="A599" s="5"/>
      <c r="B599" s="5"/>
      <c r="C599" s="5"/>
      <c r="D599" s="5"/>
      <c r="E599" s="5"/>
      <c r="F599" s="5"/>
      <c r="G599" s="5"/>
      <c r="H599" s="5"/>
      <c r="I599" s="187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6"/>
      <c r="V599" s="6"/>
      <c r="W599" s="6"/>
      <c r="X599" s="6"/>
      <c r="Y599" s="6"/>
      <c r="Z599" s="6"/>
    </row>
    <row r="600" spans="1:26">
      <c r="A600" s="5"/>
      <c r="B600" s="5"/>
      <c r="C600" s="5"/>
      <c r="D600" s="5"/>
      <c r="E600" s="5"/>
      <c r="F600" s="5"/>
      <c r="G600" s="5"/>
      <c r="H600" s="5"/>
      <c r="I600" s="187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6"/>
      <c r="V600" s="6"/>
      <c r="W600" s="6"/>
      <c r="X600" s="6"/>
      <c r="Y600" s="6"/>
      <c r="Z600" s="6"/>
    </row>
    <row r="601" spans="1:26">
      <c r="A601" s="5"/>
      <c r="B601" s="5"/>
      <c r="C601" s="5"/>
      <c r="D601" s="5"/>
      <c r="E601" s="5"/>
      <c r="F601" s="5"/>
      <c r="G601" s="5"/>
      <c r="H601" s="5"/>
      <c r="I601" s="187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6"/>
      <c r="V601" s="6"/>
      <c r="W601" s="6"/>
      <c r="X601" s="6"/>
      <c r="Y601" s="6"/>
      <c r="Z601" s="6"/>
    </row>
    <row r="602" spans="1:26">
      <c r="A602" s="5"/>
      <c r="B602" s="5"/>
      <c r="C602" s="5"/>
      <c r="D602" s="5"/>
      <c r="E602" s="5"/>
      <c r="F602" s="5"/>
      <c r="G602" s="5"/>
      <c r="H602" s="5"/>
      <c r="I602" s="187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6"/>
      <c r="V602" s="6"/>
      <c r="W602" s="6"/>
      <c r="X602" s="6"/>
      <c r="Y602" s="6"/>
      <c r="Z602" s="6"/>
    </row>
    <row r="603" spans="1:26">
      <c r="A603" s="5"/>
      <c r="B603" s="5"/>
      <c r="C603" s="5"/>
      <c r="D603" s="5"/>
      <c r="E603" s="5"/>
      <c r="F603" s="5"/>
      <c r="G603" s="5"/>
      <c r="H603" s="5"/>
      <c r="I603" s="187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6"/>
      <c r="V603" s="6"/>
      <c r="W603" s="6"/>
      <c r="X603" s="6"/>
      <c r="Y603" s="6"/>
      <c r="Z603" s="6"/>
    </row>
    <row r="604" spans="1:26">
      <c r="A604" s="5"/>
      <c r="B604" s="5"/>
      <c r="C604" s="5"/>
      <c r="D604" s="5"/>
      <c r="E604" s="5"/>
      <c r="F604" s="5"/>
      <c r="G604" s="5"/>
      <c r="H604" s="5"/>
      <c r="I604" s="187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6"/>
      <c r="V604" s="6"/>
      <c r="W604" s="6"/>
      <c r="X604" s="6"/>
      <c r="Y604" s="6"/>
      <c r="Z604" s="6"/>
    </row>
    <row r="605" spans="1:26">
      <c r="A605" s="5"/>
      <c r="B605" s="5"/>
      <c r="C605" s="5"/>
      <c r="D605" s="5"/>
      <c r="E605" s="5"/>
      <c r="F605" s="5"/>
      <c r="G605" s="5"/>
      <c r="H605" s="5"/>
      <c r="I605" s="187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6"/>
      <c r="V605" s="6"/>
      <c r="W605" s="6"/>
      <c r="X605" s="6"/>
      <c r="Y605" s="6"/>
      <c r="Z605" s="6"/>
    </row>
    <row r="606" spans="1:26">
      <c r="A606" s="5"/>
      <c r="B606" s="5"/>
      <c r="C606" s="5"/>
      <c r="D606" s="5"/>
      <c r="E606" s="5"/>
      <c r="F606" s="5"/>
      <c r="G606" s="5"/>
      <c r="H606" s="5"/>
      <c r="I606" s="187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6"/>
      <c r="V606" s="6"/>
      <c r="W606" s="6"/>
      <c r="X606" s="6"/>
      <c r="Y606" s="6"/>
      <c r="Z606" s="6"/>
    </row>
    <row r="607" spans="1:26">
      <c r="A607" s="5"/>
      <c r="B607" s="5"/>
      <c r="C607" s="5"/>
      <c r="D607" s="5"/>
      <c r="E607" s="5"/>
      <c r="F607" s="5"/>
      <c r="G607" s="5"/>
      <c r="H607" s="5"/>
      <c r="I607" s="187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6"/>
      <c r="V607" s="6"/>
      <c r="W607" s="6"/>
      <c r="X607" s="6"/>
      <c r="Y607" s="6"/>
      <c r="Z607" s="6"/>
    </row>
    <row r="608" spans="1:26">
      <c r="A608" s="5"/>
      <c r="B608" s="5"/>
      <c r="C608" s="5"/>
      <c r="D608" s="5"/>
      <c r="E608" s="5"/>
      <c r="F608" s="5"/>
      <c r="G608" s="5"/>
      <c r="H608" s="5"/>
      <c r="I608" s="187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6"/>
      <c r="V608" s="6"/>
      <c r="W608" s="6"/>
      <c r="X608" s="6"/>
      <c r="Y608" s="6"/>
      <c r="Z608" s="6"/>
    </row>
    <row r="609" spans="1:26">
      <c r="A609" s="5"/>
      <c r="B609" s="5"/>
      <c r="C609" s="5"/>
      <c r="D609" s="5"/>
      <c r="E609" s="5"/>
      <c r="F609" s="5"/>
      <c r="G609" s="5"/>
      <c r="H609" s="5"/>
      <c r="I609" s="187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6"/>
      <c r="V609" s="6"/>
      <c r="W609" s="6"/>
      <c r="X609" s="6"/>
      <c r="Y609" s="6"/>
      <c r="Z609" s="6"/>
    </row>
    <row r="610" spans="1:26">
      <c r="A610" s="5"/>
      <c r="B610" s="5"/>
      <c r="C610" s="5"/>
      <c r="D610" s="5"/>
      <c r="E610" s="5"/>
      <c r="F610" s="5"/>
      <c r="G610" s="5"/>
      <c r="H610" s="5"/>
      <c r="I610" s="187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6"/>
      <c r="V610" s="6"/>
      <c r="W610" s="6"/>
      <c r="X610" s="6"/>
      <c r="Y610" s="6"/>
      <c r="Z610" s="6"/>
    </row>
    <row r="611" spans="1:26">
      <c r="A611" s="5"/>
      <c r="B611" s="5"/>
      <c r="C611" s="5"/>
      <c r="D611" s="5"/>
      <c r="E611" s="5"/>
      <c r="F611" s="5"/>
      <c r="G611" s="5"/>
      <c r="H611" s="5"/>
      <c r="I611" s="187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6"/>
      <c r="V611" s="6"/>
      <c r="W611" s="6"/>
      <c r="X611" s="6"/>
      <c r="Y611" s="6"/>
      <c r="Z611" s="6"/>
    </row>
    <row r="612" spans="1:26">
      <c r="A612" s="5"/>
      <c r="B612" s="5"/>
      <c r="C612" s="5"/>
      <c r="D612" s="5"/>
      <c r="E612" s="5"/>
      <c r="F612" s="5"/>
      <c r="G612" s="5"/>
      <c r="H612" s="5"/>
      <c r="I612" s="187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6"/>
      <c r="V612" s="6"/>
      <c r="W612" s="6"/>
      <c r="X612" s="6"/>
      <c r="Y612" s="6"/>
      <c r="Z612" s="6"/>
    </row>
    <row r="613" spans="1:26">
      <c r="A613" s="5"/>
      <c r="B613" s="5"/>
      <c r="C613" s="5"/>
      <c r="D613" s="5"/>
      <c r="E613" s="5"/>
      <c r="F613" s="5"/>
      <c r="G613" s="5"/>
      <c r="H613" s="5"/>
      <c r="I613" s="187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6"/>
      <c r="V613" s="6"/>
      <c r="W613" s="6"/>
      <c r="X613" s="6"/>
      <c r="Y613" s="6"/>
      <c r="Z613" s="6"/>
    </row>
    <row r="614" spans="1:26">
      <c r="A614" s="5"/>
      <c r="B614" s="5"/>
      <c r="C614" s="5"/>
      <c r="D614" s="5"/>
      <c r="E614" s="5"/>
      <c r="F614" s="5"/>
      <c r="G614" s="5"/>
      <c r="H614" s="5"/>
      <c r="I614" s="187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6"/>
      <c r="V614" s="6"/>
      <c r="W614" s="6"/>
      <c r="X614" s="6"/>
      <c r="Y614" s="6"/>
      <c r="Z614" s="6"/>
    </row>
    <row r="615" spans="1:26">
      <c r="A615" s="5"/>
      <c r="B615" s="5"/>
      <c r="C615" s="5"/>
      <c r="D615" s="5"/>
      <c r="E615" s="5"/>
      <c r="F615" s="5"/>
      <c r="G615" s="5"/>
      <c r="H615" s="5"/>
      <c r="I615" s="187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6"/>
      <c r="V615" s="6"/>
      <c r="W615" s="6"/>
      <c r="X615" s="6"/>
      <c r="Y615" s="6"/>
      <c r="Z615" s="6"/>
    </row>
    <row r="616" spans="1:26">
      <c r="A616" s="5"/>
      <c r="B616" s="5"/>
      <c r="C616" s="5"/>
      <c r="D616" s="5"/>
      <c r="E616" s="5"/>
      <c r="F616" s="5"/>
      <c r="G616" s="5"/>
      <c r="H616" s="5"/>
      <c r="I616" s="187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6"/>
      <c r="V616" s="6"/>
      <c r="W616" s="6"/>
      <c r="X616" s="6"/>
      <c r="Y616" s="6"/>
      <c r="Z616" s="6"/>
    </row>
    <row r="617" spans="1:26">
      <c r="A617" s="5"/>
      <c r="B617" s="5"/>
      <c r="C617" s="5"/>
      <c r="D617" s="5"/>
      <c r="E617" s="5"/>
      <c r="F617" s="5"/>
      <c r="G617" s="5"/>
      <c r="H617" s="5"/>
      <c r="I617" s="187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6"/>
      <c r="V617" s="6"/>
      <c r="W617" s="6"/>
      <c r="X617" s="6"/>
      <c r="Y617" s="6"/>
      <c r="Z617" s="6"/>
    </row>
    <row r="618" spans="1:26">
      <c r="A618" s="5"/>
      <c r="B618" s="5"/>
      <c r="C618" s="5"/>
      <c r="D618" s="5"/>
      <c r="E618" s="5"/>
      <c r="F618" s="5"/>
      <c r="G618" s="5"/>
      <c r="H618" s="5"/>
      <c r="I618" s="187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6"/>
      <c r="V618" s="6"/>
      <c r="W618" s="6"/>
      <c r="X618" s="6"/>
      <c r="Y618" s="6"/>
      <c r="Z618" s="6"/>
    </row>
    <row r="619" spans="1:26">
      <c r="A619" s="5"/>
      <c r="B619" s="5"/>
      <c r="C619" s="5"/>
      <c r="D619" s="5"/>
      <c r="E619" s="5"/>
      <c r="F619" s="5"/>
      <c r="G619" s="5"/>
      <c r="H619" s="5"/>
      <c r="I619" s="187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6"/>
      <c r="V619" s="6"/>
      <c r="W619" s="6"/>
      <c r="X619" s="6"/>
      <c r="Y619" s="6"/>
      <c r="Z619" s="6"/>
    </row>
    <row r="620" spans="1:26">
      <c r="A620" s="5"/>
      <c r="B620" s="5"/>
      <c r="C620" s="5"/>
      <c r="D620" s="5"/>
      <c r="E620" s="5"/>
      <c r="F620" s="5"/>
      <c r="G620" s="5"/>
      <c r="H620" s="5"/>
      <c r="I620" s="187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6"/>
      <c r="V620" s="6"/>
      <c r="W620" s="6"/>
      <c r="X620" s="6"/>
      <c r="Y620" s="6"/>
      <c r="Z620" s="6"/>
    </row>
    <row r="621" spans="1:26">
      <c r="A621" s="5"/>
      <c r="B621" s="5"/>
      <c r="C621" s="5"/>
      <c r="D621" s="5"/>
      <c r="E621" s="5"/>
      <c r="F621" s="5"/>
      <c r="G621" s="5"/>
      <c r="H621" s="5"/>
      <c r="I621" s="187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6"/>
      <c r="V621" s="6"/>
      <c r="W621" s="6"/>
      <c r="X621" s="6"/>
      <c r="Y621" s="6"/>
      <c r="Z621" s="6"/>
    </row>
    <row r="622" spans="1:26">
      <c r="A622" s="5"/>
      <c r="B622" s="5"/>
      <c r="C622" s="5"/>
      <c r="D622" s="5"/>
      <c r="E622" s="5"/>
      <c r="F622" s="5"/>
      <c r="G622" s="5"/>
      <c r="H622" s="5"/>
      <c r="I622" s="187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6"/>
      <c r="V622" s="6"/>
      <c r="W622" s="6"/>
      <c r="X622" s="6"/>
      <c r="Y622" s="6"/>
      <c r="Z622" s="6"/>
    </row>
    <row r="623" spans="1:26">
      <c r="A623" s="5"/>
      <c r="B623" s="5"/>
      <c r="C623" s="5"/>
      <c r="D623" s="5"/>
      <c r="E623" s="5"/>
      <c r="F623" s="5"/>
      <c r="G623" s="5"/>
      <c r="H623" s="5"/>
      <c r="I623" s="187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6"/>
      <c r="V623" s="6"/>
      <c r="W623" s="6"/>
      <c r="X623" s="6"/>
      <c r="Y623" s="6"/>
      <c r="Z623" s="6"/>
    </row>
    <row r="624" spans="1:26">
      <c r="A624" s="5"/>
      <c r="B624" s="5"/>
      <c r="C624" s="5"/>
      <c r="D624" s="5"/>
      <c r="E624" s="5"/>
      <c r="F624" s="5"/>
      <c r="G624" s="5"/>
      <c r="H624" s="5"/>
      <c r="I624" s="187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6"/>
      <c r="V624" s="6"/>
      <c r="W624" s="6"/>
      <c r="X624" s="6"/>
      <c r="Y624" s="6"/>
      <c r="Z624" s="6"/>
    </row>
    <row r="625" spans="1:26">
      <c r="A625" s="5"/>
      <c r="B625" s="5"/>
      <c r="C625" s="5"/>
      <c r="D625" s="5"/>
      <c r="E625" s="5"/>
      <c r="F625" s="5"/>
      <c r="G625" s="5"/>
      <c r="H625" s="5"/>
      <c r="I625" s="187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6"/>
      <c r="V625" s="6"/>
      <c r="W625" s="6"/>
      <c r="X625" s="6"/>
      <c r="Y625" s="6"/>
      <c r="Z625" s="6"/>
    </row>
    <row r="626" spans="1:26">
      <c r="A626" s="5"/>
      <c r="B626" s="5"/>
      <c r="C626" s="5"/>
      <c r="D626" s="5"/>
      <c r="E626" s="5"/>
      <c r="F626" s="5"/>
      <c r="G626" s="5"/>
      <c r="H626" s="5"/>
      <c r="I626" s="187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6"/>
      <c r="V626" s="6"/>
      <c r="W626" s="6"/>
      <c r="X626" s="6"/>
      <c r="Y626" s="6"/>
      <c r="Z626" s="6"/>
    </row>
    <row r="627" spans="1:26">
      <c r="A627" s="5"/>
      <c r="B627" s="5"/>
      <c r="C627" s="5"/>
      <c r="D627" s="5"/>
      <c r="E627" s="5"/>
      <c r="F627" s="5"/>
      <c r="G627" s="5"/>
      <c r="H627" s="5"/>
      <c r="I627" s="187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6"/>
      <c r="V627" s="6"/>
      <c r="W627" s="6"/>
      <c r="X627" s="6"/>
      <c r="Y627" s="6"/>
      <c r="Z627" s="6"/>
    </row>
    <row r="628" spans="1:26">
      <c r="A628" s="5"/>
      <c r="B628" s="5"/>
      <c r="C628" s="5"/>
      <c r="D628" s="5"/>
      <c r="E628" s="5"/>
      <c r="F628" s="5"/>
      <c r="G628" s="5"/>
      <c r="H628" s="5"/>
      <c r="I628" s="187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6"/>
      <c r="V628" s="6"/>
      <c r="W628" s="6"/>
      <c r="X628" s="6"/>
      <c r="Y628" s="6"/>
      <c r="Z628" s="6"/>
    </row>
    <row r="629" spans="1:26">
      <c r="A629" s="5"/>
      <c r="B629" s="5"/>
      <c r="C629" s="5"/>
      <c r="D629" s="5"/>
      <c r="E629" s="5"/>
      <c r="F629" s="5"/>
      <c r="G629" s="5"/>
      <c r="H629" s="5"/>
      <c r="I629" s="187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6"/>
      <c r="V629" s="6"/>
      <c r="W629" s="6"/>
      <c r="X629" s="6"/>
      <c r="Y629" s="6"/>
      <c r="Z629" s="6"/>
    </row>
    <row r="630" spans="1:26">
      <c r="A630" s="5"/>
      <c r="B630" s="5"/>
      <c r="C630" s="5"/>
      <c r="D630" s="5"/>
      <c r="E630" s="5"/>
      <c r="F630" s="5"/>
      <c r="G630" s="5"/>
      <c r="H630" s="5"/>
      <c r="I630" s="187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6"/>
      <c r="V630" s="6"/>
      <c r="W630" s="6"/>
      <c r="X630" s="6"/>
      <c r="Y630" s="6"/>
      <c r="Z630" s="6"/>
    </row>
    <row r="631" spans="1:26">
      <c r="A631" s="5"/>
      <c r="B631" s="5"/>
      <c r="C631" s="5"/>
      <c r="D631" s="5"/>
      <c r="E631" s="5"/>
      <c r="F631" s="5"/>
      <c r="G631" s="5"/>
      <c r="H631" s="5"/>
      <c r="I631" s="187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6"/>
      <c r="V631" s="6"/>
      <c r="W631" s="6"/>
      <c r="X631" s="6"/>
      <c r="Y631" s="6"/>
      <c r="Z631" s="6"/>
    </row>
    <row r="632" spans="1:26">
      <c r="A632" s="5"/>
      <c r="B632" s="5"/>
      <c r="C632" s="5"/>
      <c r="D632" s="5"/>
      <c r="E632" s="5"/>
      <c r="F632" s="5"/>
      <c r="G632" s="5"/>
      <c r="H632" s="5"/>
      <c r="I632" s="187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6"/>
      <c r="V632" s="6"/>
      <c r="W632" s="6"/>
      <c r="X632" s="6"/>
      <c r="Y632" s="6"/>
      <c r="Z632" s="6"/>
    </row>
    <row r="633" spans="1:26">
      <c r="A633" s="5"/>
      <c r="B633" s="5"/>
      <c r="C633" s="5"/>
      <c r="D633" s="5"/>
      <c r="E633" s="5"/>
      <c r="F633" s="5"/>
      <c r="G633" s="5"/>
      <c r="H633" s="5"/>
      <c r="I633" s="187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6"/>
      <c r="V633" s="6"/>
      <c r="W633" s="6"/>
      <c r="X633" s="6"/>
      <c r="Y633" s="6"/>
      <c r="Z633" s="6"/>
    </row>
    <row r="634" spans="1:26">
      <c r="A634" s="5"/>
      <c r="B634" s="5"/>
      <c r="C634" s="5"/>
      <c r="D634" s="5"/>
      <c r="E634" s="5"/>
      <c r="F634" s="5"/>
      <c r="G634" s="5"/>
      <c r="H634" s="5"/>
      <c r="I634" s="187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6"/>
      <c r="V634" s="6"/>
      <c r="W634" s="6"/>
      <c r="X634" s="6"/>
      <c r="Y634" s="6"/>
      <c r="Z634" s="6"/>
    </row>
    <row r="635" spans="1:26">
      <c r="A635" s="5"/>
      <c r="B635" s="5"/>
      <c r="C635" s="5"/>
      <c r="D635" s="5"/>
      <c r="E635" s="5"/>
      <c r="F635" s="5"/>
      <c r="G635" s="5"/>
      <c r="H635" s="5"/>
      <c r="I635" s="187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6"/>
      <c r="V635" s="6"/>
      <c r="W635" s="6"/>
      <c r="X635" s="6"/>
      <c r="Y635" s="6"/>
      <c r="Z635" s="6"/>
    </row>
    <row r="636" spans="1:26">
      <c r="A636" s="5"/>
      <c r="B636" s="5"/>
      <c r="C636" s="5"/>
      <c r="D636" s="5"/>
      <c r="E636" s="5"/>
      <c r="F636" s="5"/>
      <c r="G636" s="5"/>
      <c r="H636" s="5"/>
      <c r="I636" s="187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6"/>
      <c r="V636" s="6"/>
      <c r="W636" s="6"/>
      <c r="X636" s="6"/>
      <c r="Y636" s="6"/>
      <c r="Z636" s="6"/>
    </row>
    <row r="637" spans="1:26">
      <c r="A637" s="5"/>
      <c r="B637" s="5"/>
      <c r="C637" s="5"/>
      <c r="D637" s="5"/>
      <c r="E637" s="5"/>
      <c r="F637" s="5"/>
      <c r="G637" s="5"/>
      <c r="H637" s="5"/>
      <c r="I637" s="187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6"/>
      <c r="V637" s="6"/>
      <c r="W637" s="6"/>
      <c r="X637" s="6"/>
      <c r="Y637" s="6"/>
      <c r="Z637" s="6"/>
    </row>
    <row r="638" spans="1:26">
      <c r="A638" s="5"/>
      <c r="B638" s="5"/>
      <c r="C638" s="5"/>
      <c r="D638" s="5"/>
      <c r="E638" s="5"/>
      <c r="F638" s="5"/>
      <c r="G638" s="5"/>
      <c r="H638" s="5"/>
      <c r="I638" s="187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6"/>
      <c r="V638" s="6"/>
      <c r="W638" s="6"/>
      <c r="X638" s="6"/>
      <c r="Y638" s="6"/>
      <c r="Z638" s="6"/>
    </row>
    <row r="639" spans="1:26">
      <c r="A639" s="5"/>
      <c r="B639" s="5"/>
      <c r="C639" s="5"/>
      <c r="D639" s="5"/>
      <c r="E639" s="5"/>
      <c r="F639" s="5"/>
      <c r="G639" s="5"/>
      <c r="H639" s="5"/>
      <c r="I639" s="187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6"/>
      <c r="V639" s="6"/>
      <c r="W639" s="6"/>
      <c r="X639" s="6"/>
      <c r="Y639" s="6"/>
      <c r="Z639" s="6"/>
    </row>
    <row r="640" spans="1:26">
      <c r="A640" s="5"/>
      <c r="B640" s="5"/>
      <c r="C640" s="5"/>
      <c r="D640" s="5"/>
      <c r="E640" s="5"/>
      <c r="F640" s="5"/>
      <c r="G640" s="5"/>
      <c r="H640" s="5"/>
      <c r="I640" s="187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6"/>
      <c r="V640" s="6"/>
      <c r="W640" s="6"/>
      <c r="X640" s="6"/>
      <c r="Y640" s="6"/>
      <c r="Z640" s="6"/>
    </row>
    <row r="641" spans="1:26">
      <c r="A641" s="5"/>
      <c r="B641" s="5"/>
      <c r="C641" s="5"/>
      <c r="D641" s="5"/>
      <c r="E641" s="5"/>
      <c r="F641" s="5"/>
      <c r="G641" s="5"/>
      <c r="H641" s="5"/>
      <c r="I641" s="187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6"/>
      <c r="V641" s="6"/>
      <c r="W641" s="6"/>
      <c r="X641" s="6"/>
      <c r="Y641" s="6"/>
      <c r="Z641" s="6"/>
    </row>
    <row r="642" spans="1:26">
      <c r="A642" s="5"/>
      <c r="B642" s="5"/>
      <c r="C642" s="5"/>
      <c r="D642" s="5"/>
      <c r="E642" s="5"/>
      <c r="F642" s="5"/>
      <c r="G642" s="5"/>
      <c r="H642" s="5"/>
      <c r="I642" s="187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6"/>
      <c r="V642" s="6"/>
      <c r="W642" s="6"/>
      <c r="X642" s="6"/>
      <c r="Y642" s="6"/>
      <c r="Z642" s="6"/>
    </row>
    <row r="643" spans="1:26">
      <c r="A643" s="5"/>
      <c r="B643" s="5"/>
      <c r="C643" s="5"/>
      <c r="D643" s="5"/>
      <c r="E643" s="5"/>
      <c r="F643" s="5"/>
      <c r="G643" s="5"/>
      <c r="H643" s="5"/>
      <c r="I643" s="187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6"/>
      <c r="V643" s="6"/>
      <c r="W643" s="6"/>
      <c r="X643" s="6"/>
      <c r="Y643" s="6"/>
      <c r="Z643" s="6"/>
    </row>
    <row r="644" spans="1:26">
      <c r="A644" s="5"/>
      <c r="B644" s="5"/>
      <c r="C644" s="5"/>
      <c r="D644" s="5"/>
      <c r="E644" s="5"/>
      <c r="F644" s="5"/>
      <c r="G644" s="5"/>
      <c r="H644" s="5"/>
      <c r="I644" s="187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6"/>
      <c r="V644" s="6"/>
      <c r="W644" s="6"/>
      <c r="X644" s="6"/>
      <c r="Y644" s="6"/>
      <c r="Z644" s="6"/>
    </row>
    <row r="645" spans="1:26">
      <c r="A645" s="5"/>
      <c r="B645" s="5"/>
      <c r="C645" s="5"/>
      <c r="D645" s="5"/>
      <c r="E645" s="5"/>
      <c r="F645" s="5"/>
      <c r="G645" s="5"/>
      <c r="H645" s="5"/>
      <c r="I645" s="187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6"/>
      <c r="V645" s="6"/>
      <c r="W645" s="6"/>
      <c r="X645" s="6"/>
      <c r="Y645" s="6"/>
      <c r="Z645" s="6"/>
    </row>
    <row r="646" spans="1:26">
      <c r="A646" s="5"/>
      <c r="B646" s="5"/>
      <c r="C646" s="5"/>
      <c r="D646" s="5"/>
      <c r="E646" s="5"/>
      <c r="F646" s="5"/>
      <c r="G646" s="5"/>
      <c r="H646" s="5"/>
      <c r="I646" s="187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6"/>
      <c r="V646" s="6"/>
      <c r="W646" s="6"/>
      <c r="X646" s="6"/>
      <c r="Y646" s="6"/>
      <c r="Z646" s="6"/>
    </row>
    <row r="647" spans="1:26">
      <c r="A647" s="5"/>
      <c r="B647" s="5"/>
      <c r="C647" s="5"/>
      <c r="D647" s="5"/>
      <c r="E647" s="5"/>
      <c r="F647" s="5"/>
      <c r="G647" s="5"/>
      <c r="H647" s="5"/>
      <c r="I647" s="187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6"/>
      <c r="V647" s="6"/>
      <c r="W647" s="6"/>
      <c r="X647" s="6"/>
      <c r="Y647" s="6"/>
      <c r="Z647" s="6"/>
    </row>
    <row r="648" spans="1:26">
      <c r="A648" s="5"/>
      <c r="B648" s="5"/>
      <c r="C648" s="5"/>
      <c r="D648" s="5"/>
      <c r="E648" s="5"/>
      <c r="F648" s="5"/>
      <c r="G648" s="5"/>
      <c r="H648" s="5"/>
      <c r="I648" s="187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6"/>
      <c r="V648" s="6"/>
      <c r="W648" s="6"/>
      <c r="X648" s="6"/>
      <c r="Y648" s="6"/>
      <c r="Z648" s="6"/>
    </row>
    <row r="649" spans="1:26">
      <c r="A649" s="5"/>
      <c r="B649" s="5"/>
      <c r="C649" s="5"/>
      <c r="D649" s="5"/>
      <c r="E649" s="5"/>
      <c r="F649" s="5"/>
      <c r="G649" s="5"/>
      <c r="H649" s="5"/>
      <c r="I649" s="187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6"/>
      <c r="V649" s="6"/>
      <c r="W649" s="6"/>
      <c r="X649" s="6"/>
      <c r="Y649" s="6"/>
      <c r="Z649" s="6"/>
    </row>
    <row r="650" spans="1:26">
      <c r="A650" s="5"/>
      <c r="B650" s="5"/>
      <c r="C650" s="5"/>
      <c r="D650" s="5"/>
      <c r="E650" s="5"/>
      <c r="F650" s="5"/>
      <c r="G650" s="5"/>
      <c r="H650" s="5"/>
      <c r="I650" s="187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6"/>
      <c r="V650" s="6"/>
      <c r="W650" s="6"/>
      <c r="X650" s="6"/>
      <c r="Y650" s="6"/>
      <c r="Z650" s="6"/>
    </row>
    <row r="651" spans="1:26">
      <c r="A651" s="5"/>
      <c r="B651" s="5"/>
      <c r="C651" s="5"/>
      <c r="D651" s="5"/>
      <c r="E651" s="5"/>
      <c r="F651" s="5"/>
      <c r="G651" s="5"/>
      <c r="H651" s="5"/>
      <c r="I651" s="187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6"/>
      <c r="V651" s="6"/>
      <c r="W651" s="6"/>
      <c r="X651" s="6"/>
      <c r="Y651" s="6"/>
      <c r="Z651" s="6"/>
    </row>
    <row r="652" spans="1:26">
      <c r="A652" s="5"/>
      <c r="B652" s="5"/>
      <c r="C652" s="5"/>
      <c r="D652" s="5"/>
      <c r="E652" s="5"/>
      <c r="F652" s="5"/>
      <c r="G652" s="5"/>
      <c r="H652" s="5"/>
      <c r="I652" s="187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6"/>
      <c r="V652" s="6"/>
      <c r="W652" s="6"/>
      <c r="X652" s="6"/>
      <c r="Y652" s="6"/>
      <c r="Z652" s="6"/>
    </row>
    <row r="653" spans="1:26">
      <c r="A653" s="5"/>
      <c r="B653" s="5"/>
      <c r="C653" s="5"/>
      <c r="D653" s="5"/>
      <c r="E653" s="5"/>
      <c r="F653" s="5"/>
      <c r="G653" s="5"/>
      <c r="H653" s="5"/>
      <c r="I653" s="187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6"/>
      <c r="V653" s="6"/>
      <c r="W653" s="6"/>
      <c r="X653" s="6"/>
      <c r="Y653" s="6"/>
      <c r="Z653" s="6"/>
    </row>
    <row r="654" spans="1:26">
      <c r="A654" s="5"/>
      <c r="B654" s="5"/>
      <c r="C654" s="5"/>
      <c r="D654" s="5"/>
      <c r="E654" s="5"/>
      <c r="F654" s="5"/>
      <c r="G654" s="5"/>
      <c r="H654" s="5"/>
      <c r="I654" s="187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6"/>
      <c r="V654" s="6"/>
      <c r="W654" s="6"/>
      <c r="X654" s="6"/>
      <c r="Y654" s="6"/>
      <c r="Z654" s="6"/>
    </row>
    <row r="655" spans="1:26">
      <c r="A655" s="5"/>
      <c r="B655" s="5"/>
      <c r="C655" s="5"/>
      <c r="D655" s="5"/>
      <c r="E655" s="5"/>
      <c r="F655" s="5"/>
      <c r="G655" s="5"/>
      <c r="H655" s="5"/>
      <c r="I655" s="187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6"/>
      <c r="V655" s="6"/>
      <c r="W655" s="6"/>
      <c r="X655" s="6"/>
      <c r="Y655" s="6"/>
      <c r="Z655" s="6"/>
    </row>
    <row r="656" spans="1:26">
      <c r="A656" s="5"/>
      <c r="B656" s="5"/>
      <c r="C656" s="5"/>
      <c r="D656" s="5"/>
      <c r="E656" s="5"/>
      <c r="F656" s="5"/>
      <c r="G656" s="5"/>
      <c r="H656" s="5"/>
      <c r="I656" s="187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6"/>
      <c r="V656" s="6"/>
      <c r="W656" s="6"/>
      <c r="X656" s="6"/>
      <c r="Y656" s="6"/>
      <c r="Z656" s="6"/>
    </row>
    <row r="657" spans="1:26">
      <c r="A657" s="5"/>
      <c r="B657" s="5"/>
      <c r="C657" s="5"/>
      <c r="D657" s="5"/>
      <c r="E657" s="5"/>
      <c r="F657" s="5"/>
      <c r="G657" s="5"/>
      <c r="H657" s="5"/>
      <c r="I657" s="187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6"/>
      <c r="V657" s="6"/>
      <c r="W657" s="6"/>
      <c r="X657" s="6"/>
      <c r="Y657" s="6"/>
      <c r="Z657" s="6"/>
    </row>
    <row r="658" spans="1:26">
      <c r="A658" s="5"/>
      <c r="B658" s="5"/>
      <c r="C658" s="5"/>
      <c r="D658" s="5"/>
      <c r="E658" s="5"/>
      <c r="F658" s="5"/>
      <c r="G658" s="5"/>
      <c r="H658" s="5"/>
      <c r="I658" s="187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6"/>
      <c r="V658" s="6"/>
      <c r="W658" s="6"/>
      <c r="X658" s="6"/>
      <c r="Y658" s="6"/>
      <c r="Z658" s="6"/>
    </row>
    <row r="659" spans="1:26">
      <c r="A659" s="5"/>
      <c r="B659" s="5"/>
      <c r="C659" s="5"/>
      <c r="D659" s="5"/>
      <c r="E659" s="5"/>
      <c r="F659" s="5"/>
      <c r="G659" s="5"/>
      <c r="H659" s="5"/>
      <c r="I659" s="187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6"/>
      <c r="V659" s="6"/>
      <c r="W659" s="6"/>
      <c r="X659" s="6"/>
      <c r="Y659" s="6"/>
      <c r="Z659" s="6"/>
    </row>
    <row r="660" spans="1:26">
      <c r="A660" s="5"/>
      <c r="B660" s="5"/>
      <c r="C660" s="5"/>
      <c r="D660" s="5"/>
      <c r="E660" s="5"/>
      <c r="F660" s="5"/>
      <c r="G660" s="5"/>
      <c r="H660" s="5"/>
      <c r="I660" s="187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6"/>
      <c r="V660" s="6"/>
      <c r="W660" s="6"/>
      <c r="X660" s="6"/>
      <c r="Y660" s="6"/>
      <c r="Z660" s="6"/>
    </row>
    <row r="661" spans="1:26">
      <c r="A661" s="5"/>
      <c r="B661" s="5"/>
      <c r="C661" s="5"/>
      <c r="D661" s="5"/>
      <c r="E661" s="5"/>
      <c r="F661" s="5"/>
      <c r="G661" s="5"/>
      <c r="H661" s="5"/>
      <c r="I661" s="187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6"/>
      <c r="V661" s="6"/>
      <c r="W661" s="6"/>
      <c r="X661" s="6"/>
      <c r="Y661" s="6"/>
      <c r="Z661" s="6"/>
    </row>
    <row r="662" spans="1:26">
      <c r="A662" s="5"/>
      <c r="B662" s="5"/>
      <c r="C662" s="5"/>
      <c r="D662" s="5"/>
      <c r="E662" s="5"/>
      <c r="F662" s="5"/>
      <c r="G662" s="5"/>
      <c r="H662" s="5"/>
      <c r="I662" s="187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6"/>
      <c r="V662" s="6"/>
      <c r="W662" s="6"/>
      <c r="X662" s="6"/>
      <c r="Y662" s="6"/>
      <c r="Z662" s="6"/>
    </row>
    <row r="663" spans="1:26">
      <c r="A663" s="5"/>
      <c r="B663" s="5"/>
      <c r="C663" s="5"/>
      <c r="D663" s="5"/>
      <c r="E663" s="5"/>
      <c r="F663" s="5"/>
      <c r="G663" s="5"/>
      <c r="H663" s="5"/>
      <c r="I663" s="187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6"/>
      <c r="V663" s="6"/>
      <c r="W663" s="6"/>
      <c r="X663" s="6"/>
      <c r="Y663" s="6"/>
      <c r="Z663" s="6"/>
    </row>
    <row r="664" spans="1:26">
      <c r="A664" s="5"/>
      <c r="B664" s="5"/>
      <c r="C664" s="5"/>
      <c r="D664" s="5"/>
      <c r="E664" s="5"/>
      <c r="F664" s="5"/>
      <c r="G664" s="5"/>
      <c r="H664" s="5"/>
      <c r="I664" s="187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6"/>
      <c r="V664" s="6"/>
      <c r="W664" s="6"/>
      <c r="X664" s="6"/>
      <c r="Y664" s="6"/>
      <c r="Z664" s="6"/>
    </row>
    <row r="665" spans="1:26">
      <c r="A665" s="5"/>
      <c r="B665" s="5"/>
      <c r="C665" s="5"/>
      <c r="D665" s="5"/>
      <c r="E665" s="5"/>
      <c r="F665" s="5"/>
      <c r="G665" s="5"/>
      <c r="H665" s="5"/>
      <c r="I665" s="187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6"/>
      <c r="V665" s="6"/>
      <c r="W665" s="6"/>
      <c r="X665" s="6"/>
      <c r="Y665" s="6"/>
      <c r="Z665" s="6"/>
    </row>
    <row r="666" spans="1:26">
      <c r="A666" s="5"/>
      <c r="B666" s="5"/>
      <c r="C666" s="5"/>
      <c r="D666" s="5"/>
      <c r="E666" s="5"/>
      <c r="F666" s="5"/>
      <c r="G666" s="5"/>
      <c r="H666" s="5"/>
      <c r="I666" s="187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6"/>
      <c r="V666" s="6"/>
      <c r="W666" s="6"/>
      <c r="X666" s="6"/>
      <c r="Y666" s="6"/>
      <c r="Z666" s="6"/>
    </row>
    <row r="667" spans="1:26">
      <c r="A667" s="5"/>
      <c r="B667" s="5"/>
      <c r="C667" s="5"/>
      <c r="D667" s="5"/>
      <c r="E667" s="5"/>
      <c r="F667" s="5"/>
      <c r="G667" s="5"/>
      <c r="H667" s="5"/>
      <c r="I667" s="187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6"/>
      <c r="V667" s="6"/>
      <c r="W667" s="6"/>
      <c r="X667" s="6"/>
      <c r="Y667" s="6"/>
      <c r="Z667" s="6"/>
    </row>
    <row r="668" spans="1:26">
      <c r="A668" s="5"/>
      <c r="B668" s="5"/>
      <c r="C668" s="5"/>
      <c r="D668" s="5"/>
      <c r="E668" s="5"/>
      <c r="F668" s="5"/>
      <c r="G668" s="5"/>
      <c r="H668" s="5"/>
      <c r="I668" s="187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6"/>
      <c r="V668" s="6"/>
      <c r="W668" s="6"/>
      <c r="X668" s="6"/>
      <c r="Y668" s="6"/>
      <c r="Z668" s="6"/>
    </row>
    <row r="669" spans="1:26">
      <c r="A669" s="5"/>
      <c r="B669" s="5"/>
      <c r="C669" s="5"/>
      <c r="D669" s="5"/>
      <c r="E669" s="5"/>
      <c r="F669" s="5"/>
      <c r="G669" s="5"/>
      <c r="H669" s="5"/>
      <c r="I669" s="187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6"/>
      <c r="V669" s="6"/>
      <c r="W669" s="6"/>
      <c r="X669" s="6"/>
      <c r="Y669" s="6"/>
      <c r="Z669" s="6"/>
    </row>
    <row r="670" spans="1:26">
      <c r="A670" s="5"/>
      <c r="B670" s="5"/>
      <c r="C670" s="5"/>
      <c r="D670" s="5"/>
      <c r="E670" s="5"/>
      <c r="F670" s="5"/>
      <c r="G670" s="5"/>
      <c r="H670" s="5"/>
      <c r="I670" s="187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6"/>
      <c r="V670" s="6"/>
      <c r="W670" s="6"/>
      <c r="X670" s="6"/>
      <c r="Y670" s="6"/>
      <c r="Z670" s="6"/>
    </row>
    <row r="671" spans="1:26">
      <c r="A671" s="5"/>
      <c r="B671" s="5"/>
      <c r="C671" s="5"/>
      <c r="D671" s="5"/>
      <c r="E671" s="5"/>
      <c r="F671" s="5"/>
      <c r="G671" s="5"/>
      <c r="H671" s="5"/>
      <c r="I671" s="187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6"/>
      <c r="V671" s="6"/>
      <c r="W671" s="6"/>
      <c r="X671" s="6"/>
      <c r="Y671" s="6"/>
      <c r="Z671" s="6"/>
    </row>
    <row r="672" spans="1:26">
      <c r="A672" s="5"/>
      <c r="B672" s="5"/>
      <c r="C672" s="5"/>
      <c r="D672" s="5"/>
      <c r="E672" s="5"/>
      <c r="F672" s="5"/>
      <c r="G672" s="5"/>
      <c r="H672" s="5"/>
      <c r="I672" s="187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6"/>
      <c r="V672" s="6"/>
      <c r="W672" s="6"/>
      <c r="X672" s="6"/>
      <c r="Y672" s="6"/>
      <c r="Z672" s="6"/>
    </row>
    <row r="673" spans="1:26">
      <c r="A673" s="5"/>
      <c r="B673" s="5"/>
      <c r="C673" s="5"/>
      <c r="D673" s="5"/>
      <c r="E673" s="5"/>
      <c r="F673" s="5"/>
      <c r="G673" s="5"/>
      <c r="H673" s="5"/>
      <c r="I673" s="187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6"/>
      <c r="V673" s="6"/>
      <c r="W673" s="6"/>
      <c r="X673" s="6"/>
      <c r="Y673" s="6"/>
      <c r="Z673" s="6"/>
    </row>
    <row r="674" spans="1:26">
      <c r="A674" s="5"/>
      <c r="B674" s="5"/>
      <c r="C674" s="5"/>
      <c r="D674" s="5"/>
      <c r="E674" s="5"/>
      <c r="F674" s="5"/>
      <c r="G674" s="5"/>
      <c r="H674" s="5"/>
      <c r="I674" s="187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6"/>
      <c r="V674" s="6"/>
      <c r="W674" s="6"/>
      <c r="X674" s="6"/>
      <c r="Y674" s="6"/>
      <c r="Z674" s="6"/>
    </row>
    <row r="675" spans="1:26">
      <c r="A675" s="5"/>
      <c r="B675" s="5"/>
      <c r="C675" s="5"/>
      <c r="D675" s="5"/>
      <c r="E675" s="5"/>
      <c r="F675" s="5"/>
      <c r="G675" s="5"/>
      <c r="H675" s="5"/>
      <c r="I675" s="187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6"/>
      <c r="V675" s="6"/>
      <c r="W675" s="6"/>
      <c r="X675" s="6"/>
      <c r="Y675" s="6"/>
      <c r="Z675" s="6"/>
    </row>
    <row r="676" spans="1:26">
      <c r="A676" s="5"/>
      <c r="B676" s="5"/>
      <c r="C676" s="5"/>
      <c r="D676" s="5"/>
      <c r="E676" s="5"/>
      <c r="F676" s="5"/>
      <c r="G676" s="5"/>
      <c r="H676" s="5"/>
      <c r="I676" s="187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6"/>
      <c r="V676" s="6"/>
      <c r="W676" s="6"/>
      <c r="X676" s="6"/>
      <c r="Y676" s="6"/>
      <c r="Z676" s="6"/>
    </row>
    <row r="677" spans="1:26">
      <c r="A677" s="5"/>
      <c r="B677" s="5"/>
      <c r="C677" s="5"/>
      <c r="D677" s="5"/>
      <c r="E677" s="5"/>
      <c r="F677" s="5"/>
      <c r="G677" s="5"/>
      <c r="H677" s="5"/>
      <c r="I677" s="187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6"/>
      <c r="V677" s="6"/>
      <c r="W677" s="6"/>
      <c r="X677" s="6"/>
      <c r="Y677" s="6"/>
      <c r="Z677" s="6"/>
    </row>
    <row r="678" spans="1:26">
      <c r="A678" s="5"/>
      <c r="B678" s="5"/>
      <c r="C678" s="5"/>
      <c r="D678" s="5"/>
      <c r="E678" s="5"/>
      <c r="F678" s="5"/>
      <c r="G678" s="5"/>
      <c r="H678" s="5"/>
      <c r="I678" s="187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6"/>
      <c r="V678" s="6"/>
      <c r="W678" s="6"/>
      <c r="X678" s="6"/>
      <c r="Y678" s="6"/>
      <c r="Z678" s="6"/>
    </row>
    <row r="679" spans="1:26">
      <c r="A679" s="5"/>
      <c r="B679" s="5"/>
      <c r="C679" s="5"/>
      <c r="D679" s="5"/>
      <c r="E679" s="5"/>
      <c r="F679" s="5"/>
      <c r="G679" s="5"/>
      <c r="H679" s="5"/>
      <c r="I679" s="187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6"/>
      <c r="V679" s="6"/>
      <c r="W679" s="6"/>
      <c r="X679" s="6"/>
      <c r="Y679" s="6"/>
      <c r="Z679" s="6"/>
    </row>
    <row r="680" spans="1:26">
      <c r="A680" s="5"/>
      <c r="B680" s="5"/>
      <c r="C680" s="5"/>
      <c r="D680" s="5"/>
      <c r="E680" s="5"/>
      <c r="F680" s="5"/>
      <c r="G680" s="5"/>
      <c r="H680" s="5"/>
      <c r="I680" s="187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6"/>
      <c r="V680" s="6"/>
      <c r="W680" s="6"/>
      <c r="X680" s="6"/>
      <c r="Y680" s="6"/>
      <c r="Z680" s="6"/>
    </row>
    <row r="681" spans="1:26">
      <c r="A681" s="5"/>
      <c r="B681" s="5"/>
      <c r="C681" s="5"/>
      <c r="D681" s="5"/>
      <c r="E681" s="5"/>
      <c r="F681" s="5"/>
      <c r="G681" s="5"/>
      <c r="H681" s="5"/>
      <c r="I681" s="187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6"/>
      <c r="V681" s="6"/>
      <c r="W681" s="6"/>
      <c r="X681" s="6"/>
      <c r="Y681" s="6"/>
      <c r="Z681" s="6"/>
    </row>
    <row r="682" spans="1:26">
      <c r="A682" s="5"/>
      <c r="B682" s="5"/>
      <c r="C682" s="5"/>
      <c r="D682" s="5"/>
      <c r="E682" s="5"/>
      <c r="F682" s="5"/>
      <c r="G682" s="5"/>
      <c r="H682" s="5"/>
      <c r="I682" s="187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6"/>
      <c r="V682" s="6"/>
      <c r="W682" s="6"/>
      <c r="X682" s="6"/>
      <c r="Y682" s="6"/>
      <c r="Z682" s="6"/>
    </row>
    <row r="683" spans="1:26">
      <c r="A683" s="5"/>
      <c r="B683" s="5"/>
      <c r="C683" s="5"/>
      <c r="D683" s="5"/>
      <c r="E683" s="5"/>
      <c r="F683" s="5"/>
      <c r="G683" s="5"/>
      <c r="H683" s="5"/>
      <c r="I683" s="187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6"/>
      <c r="V683" s="6"/>
      <c r="W683" s="6"/>
      <c r="X683" s="6"/>
      <c r="Y683" s="6"/>
      <c r="Z683" s="6"/>
    </row>
    <row r="684" spans="1:26">
      <c r="A684" s="5"/>
      <c r="B684" s="5"/>
      <c r="C684" s="5"/>
      <c r="D684" s="5"/>
      <c r="E684" s="5"/>
      <c r="F684" s="5"/>
      <c r="G684" s="5"/>
      <c r="H684" s="5"/>
      <c r="I684" s="187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6"/>
      <c r="V684" s="6"/>
      <c r="W684" s="6"/>
      <c r="X684" s="6"/>
      <c r="Y684" s="6"/>
      <c r="Z684" s="6"/>
    </row>
    <row r="685" spans="1:26">
      <c r="A685" s="5"/>
      <c r="B685" s="5"/>
      <c r="C685" s="5"/>
      <c r="D685" s="5"/>
      <c r="E685" s="5"/>
      <c r="F685" s="5"/>
      <c r="G685" s="5"/>
      <c r="H685" s="5"/>
      <c r="I685" s="187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6"/>
      <c r="V685" s="6"/>
      <c r="W685" s="6"/>
      <c r="X685" s="6"/>
      <c r="Y685" s="6"/>
      <c r="Z685" s="6"/>
    </row>
    <row r="686" spans="1:26">
      <c r="A686" s="5"/>
      <c r="B686" s="5"/>
      <c r="C686" s="5"/>
      <c r="D686" s="5"/>
      <c r="E686" s="5"/>
      <c r="F686" s="5"/>
      <c r="G686" s="5"/>
      <c r="H686" s="5"/>
      <c r="I686" s="187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6"/>
      <c r="V686" s="6"/>
      <c r="W686" s="6"/>
      <c r="X686" s="6"/>
      <c r="Y686" s="6"/>
      <c r="Z686" s="6"/>
    </row>
    <row r="687" spans="1:26">
      <c r="A687" s="5"/>
      <c r="B687" s="5"/>
      <c r="C687" s="5"/>
      <c r="D687" s="5"/>
      <c r="E687" s="5"/>
      <c r="F687" s="5"/>
      <c r="G687" s="5"/>
      <c r="H687" s="5"/>
      <c r="I687" s="187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6"/>
      <c r="V687" s="6"/>
      <c r="W687" s="6"/>
      <c r="X687" s="6"/>
      <c r="Y687" s="6"/>
      <c r="Z687" s="6"/>
    </row>
    <row r="688" spans="1:26">
      <c r="A688" s="5"/>
      <c r="B688" s="5"/>
      <c r="C688" s="5"/>
      <c r="D688" s="5"/>
      <c r="E688" s="5"/>
      <c r="F688" s="5"/>
      <c r="G688" s="5"/>
      <c r="H688" s="5"/>
      <c r="I688" s="187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6"/>
      <c r="V688" s="6"/>
      <c r="W688" s="6"/>
      <c r="X688" s="6"/>
      <c r="Y688" s="6"/>
      <c r="Z688" s="6"/>
    </row>
    <row r="689" spans="1:26">
      <c r="A689" s="5"/>
      <c r="B689" s="5"/>
      <c r="C689" s="5"/>
      <c r="D689" s="5"/>
      <c r="E689" s="5"/>
      <c r="F689" s="5"/>
      <c r="G689" s="5"/>
      <c r="H689" s="5"/>
      <c r="I689" s="187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6"/>
      <c r="V689" s="6"/>
      <c r="W689" s="6"/>
      <c r="X689" s="6"/>
      <c r="Y689" s="6"/>
      <c r="Z689" s="6"/>
    </row>
    <row r="690" spans="1:26">
      <c r="A690" s="5"/>
      <c r="B690" s="5"/>
      <c r="C690" s="5"/>
      <c r="D690" s="5"/>
      <c r="E690" s="5"/>
      <c r="F690" s="5"/>
      <c r="G690" s="5"/>
      <c r="H690" s="5"/>
      <c r="I690" s="187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6"/>
      <c r="V690" s="6"/>
      <c r="W690" s="6"/>
      <c r="X690" s="6"/>
      <c r="Y690" s="6"/>
      <c r="Z690" s="6"/>
    </row>
    <row r="691" spans="1:26">
      <c r="A691" s="5"/>
      <c r="B691" s="5"/>
      <c r="C691" s="5"/>
      <c r="D691" s="5"/>
      <c r="E691" s="5"/>
      <c r="F691" s="5"/>
      <c r="G691" s="5"/>
      <c r="H691" s="5"/>
      <c r="I691" s="187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6"/>
      <c r="V691" s="6"/>
      <c r="W691" s="6"/>
      <c r="X691" s="6"/>
      <c r="Y691" s="6"/>
      <c r="Z691" s="6"/>
    </row>
    <row r="692" spans="1:26">
      <c r="A692" s="5"/>
      <c r="B692" s="5"/>
      <c r="C692" s="5"/>
      <c r="D692" s="5"/>
      <c r="E692" s="5"/>
      <c r="F692" s="5"/>
      <c r="G692" s="5"/>
      <c r="H692" s="5"/>
      <c r="I692" s="187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6"/>
      <c r="V692" s="6"/>
      <c r="W692" s="6"/>
      <c r="X692" s="6"/>
      <c r="Y692" s="6"/>
      <c r="Z692" s="6"/>
    </row>
    <row r="693" spans="1:26">
      <c r="A693" s="5"/>
      <c r="B693" s="5"/>
      <c r="C693" s="5"/>
      <c r="D693" s="5"/>
      <c r="E693" s="5"/>
      <c r="F693" s="5"/>
      <c r="G693" s="5"/>
      <c r="H693" s="5"/>
      <c r="I693" s="187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6"/>
      <c r="V693" s="6"/>
      <c r="W693" s="6"/>
      <c r="X693" s="6"/>
      <c r="Y693" s="6"/>
      <c r="Z693" s="6"/>
    </row>
    <row r="694" spans="1:26">
      <c r="A694" s="5"/>
      <c r="B694" s="5"/>
      <c r="C694" s="5"/>
      <c r="D694" s="5"/>
      <c r="E694" s="5"/>
      <c r="F694" s="5"/>
      <c r="G694" s="5"/>
      <c r="H694" s="5"/>
      <c r="I694" s="187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6"/>
      <c r="V694" s="6"/>
      <c r="W694" s="6"/>
      <c r="X694" s="6"/>
      <c r="Y694" s="6"/>
      <c r="Z694" s="6"/>
    </row>
    <row r="695" spans="1:26">
      <c r="A695" s="5"/>
      <c r="B695" s="5"/>
      <c r="C695" s="5"/>
      <c r="D695" s="5"/>
      <c r="E695" s="5"/>
      <c r="F695" s="5"/>
      <c r="G695" s="5"/>
      <c r="H695" s="5"/>
      <c r="I695" s="187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6"/>
      <c r="V695" s="6"/>
      <c r="W695" s="6"/>
      <c r="X695" s="6"/>
      <c r="Y695" s="6"/>
      <c r="Z695" s="6"/>
    </row>
    <row r="696" spans="1:26">
      <c r="A696" s="5"/>
      <c r="B696" s="5"/>
      <c r="C696" s="5"/>
      <c r="D696" s="5"/>
      <c r="E696" s="5"/>
      <c r="F696" s="5"/>
      <c r="G696" s="5"/>
      <c r="H696" s="5"/>
      <c r="I696" s="187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6"/>
      <c r="V696" s="6"/>
      <c r="W696" s="6"/>
      <c r="X696" s="6"/>
      <c r="Y696" s="6"/>
      <c r="Z696" s="6"/>
    </row>
    <row r="697" spans="1:26">
      <c r="A697" s="5"/>
      <c r="B697" s="5"/>
      <c r="C697" s="5"/>
      <c r="D697" s="5"/>
      <c r="E697" s="5"/>
      <c r="F697" s="5"/>
      <c r="G697" s="5"/>
      <c r="H697" s="5"/>
      <c r="I697" s="187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6"/>
      <c r="V697" s="6"/>
      <c r="W697" s="6"/>
      <c r="X697" s="6"/>
      <c r="Y697" s="6"/>
      <c r="Z697" s="6"/>
    </row>
    <row r="698" spans="1:26">
      <c r="A698" s="5"/>
      <c r="B698" s="5"/>
      <c r="C698" s="5"/>
      <c r="D698" s="5"/>
      <c r="E698" s="5"/>
      <c r="F698" s="5"/>
      <c r="G698" s="5"/>
      <c r="H698" s="5"/>
      <c r="I698" s="187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6"/>
      <c r="V698" s="6"/>
      <c r="W698" s="6"/>
      <c r="X698" s="6"/>
      <c r="Y698" s="6"/>
      <c r="Z698" s="6"/>
    </row>
    <row r="699" spans="1:26">
      <c r="A699" s="5"/>
      <c r="B699" s="5"/>
      <c r="C699" s="5"/>
      <c r="D699" s="5"/>
      <c r="E699" s="5"/>
      <c r="F699" s="5"/>
      <c r="G699" s="5"/>
      <c r="H699" s="5"/>
      <c r="I699" s="187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6"/>
      <c r="V699" s="6"/>
      <c r="W699" s="6"/>
      <c r="X699" s="6"/>
      <c r="Y699" s="6"/>
      <c r="Z699" s="6"/>
    </row>
    <row r="700" spans="1:26">
      <c r="A700" s="5"/>
      <c r="B700" s="5"/>
      <c r="C700" s="5"/>
      <c r="D700" s="5"/>
      <c r="E700" s="5"/>
      <c r="F700" s="5"/>
      <c r="G700" s="5"/>
      <c r="H700" s="5"/>
      <c r="I700" s="187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6"/>
      <c r="V700" s="6"/>
      <c r="W700" s="6"/>
      <c r="X700" s="6"/>
      <c r="Y700" s="6"/>
      <c r="Z700" s="6"/>
    </row>
    <row r="701" spans="1:26">
      <c r="A701" s="5"/>
      <c r="B701" s="5"/>
      <c r="C701" s="5"/>
      <c r="D701" s="5"/>
      <c r="E701" s="5"/>
      <c r="F701" s="5"/>
      <c r="G701" s="5"/>
      <c r="H701" s="5"/>
      <c r="I701" s="187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6"/>
      <c r="V701" s="6"/>
      <c r="W701" s="6"/>
      <c r="X701" s="6"/>
      <c r="Y701" s="6"/>
      <c r="Z701" s="6"/>
    </row>
    <row r="702" spans="1:26">
      <c r="A702" s="5"/>
      <c r="B702" s="5"/>
      <c r="C702" s="5"/>
      <c r="D702" s="5"/>
      <c r="E702" s="5"/>
      <c r="F702" s="5"/>
      <c r="G702" s="5"/>
      <c r="H702" s="5"/>
      <c r="I702" s="187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6"/>
      <c r="V702" s="6"/>
      <c r="W702" s="6"/>
      <c r="X702" s="6"/>
      <c r="Y702" s="6"/>
      <c r="Z702" s="6"/>
    </row>
    <row r="703" spans="1:26">
      <c r="A703" s="5"/>
      <c r="B703" s="5"/>
      <c r="C703" s="5"/>
      <c r="D703" s="5"/>
      <c r="E703" s="5"/>
      <c r="F703" s="5"/>
      <c r="G703" s="5"/>
      <c r="H703" s="5"/>
      <c r="I703" s="187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6"/>
      <c r="V703" s="6"/>
      <c r="W703" s="6"/>
      <c r="X703" s="6"/>
      <c r="Y703" s="6"/>
      <c r="Z703" s="6"/>
    </row>
    <row r="704" spans="1:26">
      <c r="A704" s="5"/>
      <c r="B704" s="5"/>
      <c r="C704" s="5"/>
      <c r="D704" s="5"/>
      <c r="E704" s="5"/>
      <c r="F704" s="5"/>
      <c r="G704" s="5"/>
      <c r="H704" s="5"/>
      <c r="I704" s="187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6"/>
      <c r="V704" s="6"/>
      <c r="W704" s="6"/>
      <c r="X704" s="6"/>
      <c r="Y704" s="6"/>
      <c r="Z704" s="6"/>
    </row>
    <row r="705" spans="1:26">
      <c r="A705" s="5"/>
      <c r="B705" s="5"/>
      <c r="C705" s="5"/>
      <c r="D705" s="5"/>
      <c r="E705" s="5"/>
      <c r="F705" s="5"/>
      <c r="G705" s="5"/>
      <c r="H705" s="5"/>
      <c r="I705" s="187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6"/>
      <c r="V705" s="6"/>
      <c r="W705" s="6"/>
      <c r="X705" s="6"/>
      <c r="Y705" s="6"/>
      <c r="Z705" s="6"/>
    </row>
    <row r="706" spans="1:26">
      <c r="A706" s="5"/>
      <c r="B706" s="5"/>
      <c r="C706" s="5"/>
      <c r="D706" s="5"/>
      <c r="E706" s="5"/>
      <c r="F706" s="5"/>
      <c r="G706" s="5"/>
      <c r="H706" s="5"/>
      <c r="I706" s="187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6"/>
      <c r="V706" s="6"/>
      <c r="W706" s="6"/>
      <c r="X706" s="6"/>
      <c r="Y706" s="6"/>
      <c r="Z706" s="6"/>
    </row>
    <row r="707" spans="1:26">
      <c r="A707" s="5"/>
      <c r="B707" s="5"/>
      <c r="C707" s="5"/>
      <c r="D707" s="5"/>
      <c r="E707" s="5"/>
      <c r="F707" s="5"/>
      <c r="G707" s="5"/>
      <c r="H707" s="5"/>
      <c r="I707" s="187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6"/>
      <c r="V707" s="6"/>
      <c r="W707" s="6"/>
      <c r="X707" s="6"/>
      <c r="Y707" s="6"/>
      <c r="Z707" s="6"/>
    </row>
    <row r="708" spans="1:26">
      <c r="A708" s="5"/>
      <c r="B708" s="5"/>
      <c r="C708" s="5"/>
      <c r="D708" s="5"/>
      <c r="E708" s="5"/>
      <c r="F708" s="5"/>
      <c r="G708" s="5"/>
      <c r="H708" s="5"/>
      <c r="I708" s="187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6"/>
      <c r="V708" s="6"/>
      <c r="W708" s="6"/>
      <c r="X708" s="6"/>
      <c r="Y708" s="6"/>
      <c r="Z708" s="6"/>
    </row>
    <row r="709" spans="1:26">
      <c r="A709" s="5"/>
      <c r="B709" s="5"/>
      <c r="C709" s="5"/>
      <c r="D709" s="5"/>
      <c r="E709" s="5"/>
      <c r="F709" s="5"/>
      <c r="G709" s="5"/>
      <c r="H709" s="5"/>
      <c r="I709" s="187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6"/>
      <c r="V709" s="6"/>
      <c r="W709" s="6"/>
      <c r="X709" s="6"/>
      <c r="Y709" s="6"/>
      <c r="Z709" s="6"/>
    </row>
    <row r="710" spans="1:26">
      <c r="A710" s="5"/>
      <c r="B710" s="5"/>
      <c r="C710" s="5"/>
      <c r="D710" s="5"/>
      <c r="E710" s="5"/>
      <c r="F710" s="5"/>
      <c r="G710" s="5"/>
      <c r="H710" s="5"/>
      <c r="I710" s="187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6"/>
      <c r="V710" s="6"/>
      <c r="W710" s="6"/>
      <c r="X710" s="6"/>
      <c r="Y710" s="6"/>
      <c r="Z710" s="6"/>
    </row>
    <row r="711" spans="1:26">
      <c r="A711" s="5"/>
      <c r="B711" s="5"/>
      <c r="C711" s="5"/>
      <c r="D711" s="5"/>
      <c r="E711" s="5"/>
      <c r="F711" s="5"/>
      <c r="G711" s="5"/>
      <c r="H711" s="5"/>
      <c r="I711" s="187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6"/>
      <c r="V711" s="6"/>
      <c r="W711" s="6"/>
      <c r="X711" s="6"/>
      <c r="Y711" s="6"/>
      <c r="Z711" s="6"/>
    </row>
    <row r="712" spans="1:26">
      <c r="A712" s="5"/>
      <c r="B712" s="5"/>
      <c r="C712" s="5"/>
      <c r="D712" s="5"/>
      <c r="E712" s="5"/>
      <c r="F712" s="5"/>
      <c r="G712" s="5"/>
      <c r="H712" s="5"/>
      <c r="I712" s="187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6"/>
      <c r="V712" s="6"/>
      <c r="W712" s="6"/>
      <c r="X712" s="6"/>
      <c r="Y712" s="6"/>
      <c r="Z712" s="6"/>
    </row>
    <row r="713" spans="1:26">
      <c r="A713" s="5"/>
      <c r="B713" s="5"/>
      <c r="C713" s="5"/>
      <c r="D713" s="5"/>
      <c r="E713" s="5"/>
      <c r="F713" s="5"/>
      <c r="G713" s="5"/>
      <c r="H713" s="5"/>
      <c r="I713" s="187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6"/>
      <c r="V713" s="6"/>
      <c r="W713" s="6"/>
      <c r="X713" s="6"/>
      <c r="Y713" s="6"/>
      <c r="Z713" s="6"/>
    </row>
    <row r="714" spans="1:26">
      <c r="A714" s="5"/>
      <c r="B714" s="5"/>
      <c r="C714" s="5"/>
      <c r="D714" s="5"/>
      <c r="E714" s="5"/>
      <c r="F714" s="5"/>
      <c r="G714" s="5"/>
      <c r="H714" s="5"/>
      <c r="I714" s="187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6"/>
      <c r="V714" s="6"/>
      <c r="W714" s="6"/>
      <c r="X714" s="6"/>
      <c r="Y714" s="6"/>
      <c r="Z714" s="6"/>
    </row>
    <row r="715" spans="1:26">
      <c r="A715" s="5"/>
      <c r="B715" s="5"/>
      <c r="C715" s="5"/>
      <c r="D715" s="5"/>
      <c r="E715" s="5"/>
      <c r="F715" s="5"/>
      <c r="G715" s="5"/>
      <c r="H715" s="5"/>
      <c r="I715" s="187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6"/>
      <c r="V715" s="6"/>
      <c r="W715" s="6"/>
      <c r="X715" s="6"/>
      <c r="Y715" s="6"/>
      <c r="Z715" s="6"/>
    </row>
    <row r="716" spans="1:26">
      <c r="A716" s="5"/>
      <c r="B716" s="5"/>
      <c r="C716" s="5"/>
      <c r="D716" s="5"/>
      <c r="E716" s="5"/>
      <c r="F716" s="5"/>
      <c r="G716" s="5"/>
      <c r="H716" s="5"/>
      <c r="I716" s="187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6"/>
      <c r="V716" s="6"/>
      <c r="W716" s="6"/>
      <c r="X716" s="6"/>
      <c r="Y716" s="6"/>
      <c r="Z716" s="6"/>
    </row>
    <row r="717" spans="1:26">
      <c r="A717" s="5"/>
      <c r="B717" s="5"/>
      <c r="C717" s="5"/>
      <c r="D717" s="5"/>
      <c r="E717" s="5"/>
      <c r="F717" s="5"/>
      <c r="G717" s="5"/>
      <c r="H717" s="5"/>
      <c r="I717" s="187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6"/>
      <c r="V717" s="6"/>
      <c r="W717" s="6"/>
      <c r="X717" s="6"/>
      <c r="Y717" s="6"/>
      <c r="Z717" s="6"/>
    </row>
    <row r="718" spans="1:26">
      <c r="A718" s="5"/>
      <c r="B718" s="5"/>
      <c r="C718" s="5"/>
      <c r="D718" s="5"/>
      <c r="E718" s="5"/>
      <c r="F718" s="5"/>
      <c r="G718" s="5"/>
      <c r="H718" s="5"/>
      <c r="I718" s="187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6"/>
      <c r="V718" s="6"/>
      <c r="W718" s="6"/>
      <c r="X718" s="6"/>
      <c r="Y718" s="6"/>
      <c r="Z718" s="6"/>
    </row>
    <row r="719" spans="1:26">
      <c r="A719" s="5"/>
      <c r="B719" s="5"/>
      <c r="C719" s="5"/>
      <c r="D719" s="5"/>
      <c r="E719" s="5"/>
      <c r="F719" s="5"/>
      <c r="G719" s="5"/>
      <c r="H719" s="5"/>
      <c r="I719" s="187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6"/>
      <c r="V719" s="6"/>
      <c r="W719" s="6"/>
      <c r="X719" s="6"/>
      <c r="Y719" s="6"/>
      <c r="Z719" s="6"/>
    </row>
    <row r="720" spans="1:26">
      <c r="A720" s="5"/>
      <c r="B720" s="5"/>
      <c r="C720" s="5"/>
      <c r="D720" s="5"/>
      <c r="E720" s="5"/>
      <c r="F720" s="5"/>
      <c r="G720" s="5"/>
      <c r="H720" s="5"/>
      <c r="I720" s="187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6"/>
      <c r="V720" s="6"/>
      <c r="W720" s="6"/>
      <c r="X720" s="6"/>
      <c r="Y720" s="6"/>
      <c r="Z720" s="6"/>
    </row>
    <row r="721" spans="1:26">
      <c r="A721" s="5"/>
      <c r="B721" s="5"/>
      <c r="C721" s="5"/>
      <c r="D721" s="5"/>
      <c r="E721" s="5"/>
      <c r="F721" s="5"/>
      <c r="G721" s="5"/>
      <c r="H721" s="5"/>
      <c r="I721" s="187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6"/>
      <c r="V721" s="6"/>
      <c r="W721" s="6"/>
      <c r="X721" s="6"/>
      <c r="Y721" s="6"/>
      <c r="Z721" s="6"/>
    </row>
    <row r="722" spans="1:26">
      <c r="A722" s="5"/>
      <c r="B722" s="5"/>
      <c r="C722" s="5"/>
      <c r="D722" s="5"/>
      <c r="E722" s="5"/>
      <c r="F722" s="5"/>
      <c r="G722" s="5"/>
      <c r="H722" s="5"/>
      <c r="I722" s="187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6"/>
      <c r="V722" s="6"/>
      <c r="W722" s="6"/>
      <c r="X722" s="6"/>
      <c r="Y722" s="6"/>
      <c r="Z722" s="6"/>
    </row>
    <row r="723" spans="1:26">
      <c r="A723" s="5"/>
      <c r="B723" s="5"/>
      <c r="C723" s="5"/>
      <c r="D723" s="5"/>
      <c r="E723" s="5"/>
      <c r="F723" s="5"/>
      <c r="G723" s="5"/>
      <c r="H723" s="5"/>
      <c r="I723" s="187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6"/>
      <c r="V723" s="6"/>
      <c r="W723" s="6"/>
      <c r="X723" s="6"/>
      <c r="Y723" s="6"/>
      <c r="Z723" s="6"/>
    </row>
    <row r="724" spans="1:26">
      <c r="A724" s="5"/>
      <c r="B724" s="5"/>
      <c r="C724" s="5"/>
      <c r="D724" s="5"/>
      <c r="E724" s="5"/>
      <c r="F724" s="5"/>
      <c r="G724" s="5"/>
      <c r="H724" s="5"/>
      <c r="I724" s="187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6"/>
      <c r="V724" s="6"/>
      <c r="W724" s="6"/>
      <c r="X724" s="6"/>
      <c r="Y724" s="6"/>
      <c r="Z724" s="6"/>
    </row>
    <row r="725" spans="1:26">
      <c r="A725" s="5"/>
      <c r="B725" s="5"/>
      <c r="C725" s="5"/>
      <c r="D725" s="5"/>
      <c r="E725" s="5"/>
      <c r="F725" s="5"/>
      <c r="G725" s="5"/>
      <c r="H725" s="5"/>
      <c r="I725" s="187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6"/>
      <c r="V725" s="6"/>
      <c r="W725" s="6"/>
      <c r="X725" s="6"/>
      <c r="Y725" s="6"/>
      <c r="Z725" s="6"/>
    </row>
    <row r="726" spans="1:26">
      <c r="A726" s="5"/>
      <c r="B726" s="5"/>
      <c r="C726" s="5"/>
      <c r="D726" s="5"/>
      <c r="E726" s="5"/>
      <c r="F726" s="5"/>
      <c r="G726" s="5"/>
      <c r="H726" s="5"/>
      <c r="I726" s="187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6"/>
      <c r="V726" s="6"/>
      <c r="W726" s="6"/>
      <c r="X726" s="6"/>
      <c r="Y726" s="6"/>
      <c r="Z726" s="6"/>
    </row>
    <row r="727" spans="1:26">
      <c r="A727" s="5"/>
      <c r="B727" s="5"/>
      <c r="C727" s="5"/>
      <c r="D727" s="5"/>
      <c r="E727" s="5"/>
      <c r="F727" s="5"/>
      <c r="G727" s="5"/>
      <c r="H727" s="5"/>
      <c r="I727" s="187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6"/>
      <c r="V727" s="6"/>
      <c r="W727" s="6"/>
      <c r="X727" s="6"/>
      <c r="Y727" s="6"/>
      <c r="Z727" s="6"/>
    </row>
    <row r="728" spans="1:26">
      <c r="A728" s="5"/>
      <c r="B728" s="5"/>
      <c r="C728" s="5"/>
      <c r="D728" s="5"/>
      <c r="E728" s="5"/>
      <c r="F728" s="5"/>
      <c r="G728" s="5"/>
      <c r="H728" s="5"/>
      <c r="I728" s="187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6"/>
      <c r="V728" s="6"/>
      <c r="W728" s="6"/>
      <c r="X728" s="6"/>
      <c r="Y728" s="6"/>
      <c r="Z728" s="6"/>
    </row>
    <row r="729" spans="1:26">
      <c r="A729" s="5"/>
      <c r="B729" s="5"/>
      <c r="C729" s="5"/>
      <c r="D729" s="5"/>
      <c r="E729" s="5"/>
      <c r="F729" s="5"/>
      <c r="G729" s="5"/>
      <c r="H729" s="5"/>
      <c r="I729" s="187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6"/>
      <c r="V729" s="6"/>
      <c r="W729" s="6"/>
      <c r="X729" s="6"/>
      <c r="Y729" s="6"/>
      <c r="Z729" s="6"/>
    </row>
    <row r="730" spans="1:26">
      <c r="A730" s="5"/>
      <c r="B730" s="5"/>
      <c r="C730" s="5"/>
      <c r="D730" s="5"/>
      <c r="E730" s="5"/>
      <c r="F730" s="5"/>
      <c r="G730" s="5"/>
      <c r="H730" s="5"/>
      <c r="I730" s="187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6"/>
      <c r="V730" s="6"/>
      <c r="W730" s="6"/>
      <c r="X730" s="6"/>
      <c r="Y730" s="6"/>
      <c r="Z730" s="6"/>
    </row>
    <row r="731" spans="1:26">
      <c r="A731" s="5"/>
      <c r="B731" s="5"/>
      <c r="C731" s="5"/>
      <c r="D731" s="5"/>
      <c r="E731" s="5"/>
      <c r="F731" s="5"/>
      <c r="G731" s="5"/>
      <c r="H731" s="5"/>
      <c r="I731" s="187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6"/>
      <c r="V731" s="6"/>
      <c r="W731" s="6"/>
      <c r="X731" s="6"/>
      <c r="Y731" s="6"/>
      <c r="Z731" s="6"/>
    </row>
    <row r="732" spans="1:26">
      <c r="A732" s="5"/>
      <c r="B732" s="5"/>
      <c r="C732" s="5"/>
      <c r="D732" s="5"/>
      <c r="E732" s="5"/>
      <c r="F732" s="5"/>
      <c r="G732" s="5"/>
      <c r="H732" s="5"/>
      <c r="I732" s="187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6"/>
      <c r="V732" s="6"/>
      <c r="W732" s="6"/>
      <c r="X732" s="6"/>
      <c r="Y732" s="6"/>
      <c r="Z732" s="6"/>
    </row>
    <row r="733" spans="1:26">
      <c r="A733" s="5"/>
      <c r="B733" s="5"/>
      <c r="C733" s="5"/>
      <c r="D733" s="5"/>
      <c r="E733" s="5"/>
      <c r="F733" s="5"/>
      <c r="G733" s="5"/>
      <c r="H733" s="5"/>
      <c r="I733" s="187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6"/>
      <c r="V733" s="6"/>
      <c r="W733" s="6"/>
      <c r="X733" s="6"/>
      <c r="Y733" s="6"/>
      <c r="Z733" s="6"/>
    </row>
    <row r="734" spans="1:26">
      <c r="A734" s="5"/>
      <c r="B734" s="5"/>
      <c r="C734" s="5"/>
      <c r="D734" s="5"/>
      <c r="E734" s="5"/>
      <c r="F734" s="5"/>
      <c r="G734" s="5"/>
      <c r="H734" s="5"/>
      <c r="I734" s="187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6"/>
      <c r="V734" s="6"/>
      <c r="W734" s="6"/>
      <c r="X734" s="6"/>
      <c r="Y734" s="6"/>
      <c r="Z734" s="6"/>
    </row>
    <row r="735" spans="1:26">
      <c r="A735" s="5"/>
      <c r="B735" s="5"/>
      <c r="C735" s="5"/>
      <c r="D735" s="5"/>
      <c r="E735" s="5"/>
      <c r="F735" s="5"/>
      <c r="G735" s="5"/>
      <c r="H735" s="5"/>
      <c r="I735" s="187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6"/>
      <c r="V735" s="6"/>
      <c r="W735" s="6"/>
      <c r="X735" s="6"/>
      <c r="Y735" s="6"/>
      <c r="Z735" s="6"/>
    </row>
    <row r="736" spans="1:26">
      <c r="A736" s="5"/>
      <c r="B736" s="5"/>
      <c r="C736" s="5"/>
      <c r="D736" s="5"/>
      <c r="E736" s="5"/>
      <c r="F736" s="5"/>
      <c r="G736" s="5"/>
      <c r="H736" s="5"/>
      <c r="I736" s="187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6"/>
      <c r="V736" s="6"/>
      <c r="W736" s="6"/>
      <c r="X736" s="6"/>
      <c r="Y736" s="6"/>
      <c r="Z736" s="6"/>
    </row>
    <row r="737" spans="1:26">
      <c r="A737" s="5"/>
      <c r="B737" s="5"/>
      <c r="C737" s="5"/>
      <c r="D737" s="5"/>
      <c r="E737" s="5"/>
      <c r="F737" s="5"/>
      <c r="G737" s="5"/>
      <c r="H737" s="5"/>
      <c r="I737" s="187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6"/>
      <c r="V737" s="6"/>
      <c r="W737" s="6"/>
      <c r="X737" s="6"/>
      <c r="Y737" s="6"/>
      <c r="Z737" s="6"/>
    </row>
    <row r="738" spans="1:26">
      <c r="A738" s="5"/>
      <c r="B738" s="5"/>
      <c r="C738" s="5"/>
      <c r="D738" s="5"/>
      <c r="E738" s="5"/>
      <c r="F738" s="5"/>
      <c r="G738" s="5"/>
      <c r="H738" s="5"/>
      <c r="I738" s="187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6"/>
      <c r="V738" s="6"/>
      <c r="W738" s="6"/>
      <c r="X738" s="6"/>
      <c r="Y738" s="6"/>
      <c r="Z738" s="6"/>
    </row>
    <row r="739" spans="1:26">
      <c r="A739" s="5"/>
      <c r="B739" s="5"/>
      <c r="C739" s="5"/>
      <c r="D739" s="5"/>
      <c r="E739" s="5"/>
      <c r="F739" s="5"/>
      <c r="G739" s="5"/>
      <c r="H739" s="5"/>
      <c r="I739" s="187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6"/>
      <c r="V739" s="6"/>
      <c r="W739" s="6"/>
      <c r="X739" s="6"/>
      <c r="Y739" s="6"/>
      <c r="Z739" s="6"/>
    </row>
    <row r="740" spans="1:26">
      <c r="A740" s="5"/>
      <c r="B740" s="5"/>
      <c r="C740" s="5"/>
      <c r="D740" s="5"/>
      <c r="E740" s="5"/>
      <c r="F740" s="5"/>
      <c r="G740" s="5"/>
      <c r="H740" s="5"/>
      <c r="I740" s="187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6"/>
      <c r="V740" s="6"/>
      <c r="W740" s="6"/>
      <c r="X740" s="6"/>
      <c r="Y740" s="6"/>
      <c r="Z740" s="6"/>
    </row>
    <row r="741" spans="1:26">
      <c r="A741" s="5"/>
      <c r="B741" s="5"/>
      <c r="C741" s="5"/>
      <c r="D741" s="5"/>
      <c r="E741" s="5"/>
      <c r="F741" s="5"/>
      <c r="G741" s="5"/>
      <c r="H741" s="5"/>
      <c r="I741" s="187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6"/>
      <c r="V741" s="6"/>
      <c r="W741" s="6"/>
      <c r="X741" s="6"/>
      <c r="Y741" s="6"/>
      <c r="Z741" s="6"/>
    </row>
    <row r="742" spans="1:26">
      <c r="A742" s="5"/>
      <c r="B742" s="5"/>
      <c r="C742" s="5"/>
      <c r="D742" s="5"/>
      <c r="E742" s="5"/>
      <c r="F742" s="5"/>
      <c r="G742" s="5"/>
      <c r="H742" s="5"/>
      <c r="I742" s="187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6"/>
      <c r="V742" s="6"/>
      <c r="W742" s="6"/>
      <c r="X742" s="6"/>
      <c r="Y742" s="6"/>
      <c r="Z742" s="6"/>
    </row>
    <row r="743" spans="1:26">
      <c r="A743" s="5"/>
      <c r="B743" s="5"/>
      <c r="C743" s="5"/>
      <c r="D743" s="5"/>
      <c r="E743" s="5"/>
      <c r="F743" s="5"/>
      <c r="G743" s="5"/>
      <c r="H743" s="5"/>
      <c r="I743" s="187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6"/>
      <c r="V743" s="6"/>
      <c r="W743" s="6"/>
      <c r="X743" s="6"/>
      <c r="Y743" s="6"/>
      <c r="Z743" s="6"/>
    </row>
    <row r="744" spans="1:26">
      <c r="A744" s="5"/>
      <c r="B744" s="5"/>
      <c r="C744" s="5"/>
      <c r="D744" s="5"/>
      <c r="E744" s="5"/>
      <c r="F744" s="5"/>
      <c r="G744" s="5"/>
      <c r="H744" s="5"/>
      <c r="I744" s="187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6"/>
      <c r="V744" s="6"/>
      <c r="W744" s="6"/>
      <c r="X744" s="6"/>
      <c r="Y744" s="6"/>
      <c r="Z744" s="6"/>
    </row>
    <row r="745" spans="1:26">
      <c r="A745" s="5"/>
      <c r="B745" s="5"/>
      <c r="C745" s="5"/>
      <c r="D745" s="5"/>
      <c r="E745" s="5"/>
      <c r="F745" s="5"/>
      <c r="G745" s="5"/>
      <c r="H745" s="5"/>
      <c r="I745" s="187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6"/>
      <c r="V745" s="6"/>
      <c r="W745" s="6"/>
      <c r="X745" s="6"/>
      <c r="Y745" s="6"/>
      <c r="Z745" s="6"/>
    </row>
    <row r="746" spans="1:26">
      <c r="A746" s="5"/>
      <c r="B746" s="5"/>
      <c r="C746" s="5"/>
      <c r="D746" s="5"/>
      <c r="E746" s="5"/>
      <c r="F746" s="5"/>
      <c r="G746" s="5"/>
      <c r="H746" s="5"/>
      <c r="I746" s="187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6"/>
      <c r="V746" s="6"/>
      <c r="W746" s="6"/>
      <c r="X746" s="6"/>
      <c r="Y746" s="6"/>
      <c r="Z746" s="6"/>
    </row>
    <row r="747" spans="1:26">
      <c r="A747" s="5"/>
      <c r="B747" s="5"/>
      <c r="C747" s="5"/>
      <c r="D747" s="5"/>
      <c r="E747" s="5"/>
      <c r="F747" s="5"/>
      <c r="G747" s="5"/>
      <c r="H747" s="5"/>
      <c r="I747" s="187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6"/>
      <c r="V747" s="6"/>
      <c r="W747" s="6"/>
      <c r="X747" s="6"/>
      <c r="Y747" s="6"/>
      <c r="Z747" s="6"/>
    </row>
    <row r="748" spans="1:26">
      <c r="A748" s="5"/>
      <c r="B748" s="5"/>
      <c r="C748" s="5"/>
      <c r="D748" s="5"/>
      <c r="E748" s="5"/>
      <c r="F748" s="5"/>
      <c r="G748" s="5"/>
      <c r="H748" s="5"/>
      <c r="I748" s="187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6"/>
      <c r="V748" s="6"/>
      <c r="W748" s="6"/>
      <c r="X748" s="6"/>
      <c r="Y748" s="6"/>
      <c r="Z748" s="6"/>
    </row>
    <row r="749" spans="1:26">
      <c r="A749" s="5"/>
      <c r="B749" s="5"/>
      <c r="C749" s="5"/>
      <c r="D749" s="5"/>
      <c r="E749" s="5"/>
      <c r="F749" s="5"/>
      <c r="G749" s="5"/>
      <c r="H749" s="5"/>
      <c r="I749" s="187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6"/>
      <c r="V749" s="6"/>
      <c r="W749" s="6"/>
      <c r="X749" s="6"/>
      <c r="Y749" s="6"/>
      <c r="Z749" s="6"/>
    </row>
    <row r="750" spans="1:26">
      <c r="A750" s="5"/>
      <c r="B750" s="5"/>
      <c r="C750" s="5"/>
      <c r="D750" s="5"/>
      <c r="E750" s="5"/>
      <c r="F750" s="5"/>
      <c r="G750" s="5"/>
      <c r="H750" s="5"/>
      <c r="I750" s="187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6"/>
      <c r="V750" s="6"/>
      <c r="W750" s="6"/>
      <c r="X750" s="6"/>
      <c r="Y750" s="6"/>
      <c r="Z750" s="6"/>
    </row>
    <row r="751" spans="1:26">
      <c r="A751" s="5"/>
      <c r="B751" s="5"/>
      <c r="C751" s="5"/>
      <c r="D751" s="5"/>
      <c r="E751" s="5"/>
      <c r="F751" s="5"/>
      <c r="G751" s="5"/>
      <c r="H751" s="5"/>
      <c r="I751" s="187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6"/>
      <c r="V751" s="6"/>
      <c r="W751" s="6"/>
      <c r="X751" s="6"/>
      <c r="Y751" s="6"/>
      <c r="Z751" s="6"/>
    </row>
    <row r="752" spans="1:26">
      <c r="A752" s="5"/>
      <c r="B752" s="5"/>
      <c r="C752" s="5"/>
      <c r="D752" s="5"/>
      <c r="E752" s="5"/>
      <c r="F752" s="5"/>
      <c r="G752" s="5"/>
      <c r="H752" s="5"/>
      <c r="I752" s="187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6"/>
      <c r="V752" s="6"/>
      <c r="W752" s="6"/>
      <c r="X752" s="6"/>
      <c r="Y752" s="6"/>
      <c r="Z752" s="6"/>
    </row>
    <row r="753" spans="1:26">
      <c r="A753" s="5"/>
      <c r="B753" s="5"/>
      <c r="C753" s="5"/>
      <c r="D753" s="5"/>
      <c r="E753" s="5"/>
      <c r="F753" s="5"/>
      <c r="G753" s="5"/>
      <c r="H753" s="5"/>
      <c r="I753" s="187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6"/>
      <c r="V753" s="6"/>
      <c r="W753" s="6"/>
      <c r="X753" s="6"/>
      <c r="Y753" s="6"/>
      <c r="Z753" s="6"/>
    </row>
    <row r="754" spans="1:26">
      <c r="A754" s="5"/>
      <c r="B754" s="5"/>
      <c r="C754" s="5"/>
      <c r="D754" s="5"/>
      <c r="E754" s="5"/>
      <c r="F754" s="5"/>
      <c r="G754" s="5"/>
      <c r="H754" s="5"/>
      <c r="I754" s="187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6"/>
      <c r="V754" s="6"/>
      <c r="W754" s="6"/>
      <c r="X754" s="6"/>
      <c r="Y754" s="6"/>
      <c r="Z754" s="6"/>
    </row>
    <row r="755" spans="1:26">
      <c r="A755" s="5"/>
      <c r="B755" s="5"/>
      <c r="C755" s="5"/>
      <c r="D755" s="5"/>
      <c r="E755" s="5"/>
      <c r="F755" s="5"/>
      <c r="G755" s="5"/>
      <c r="H755" s="5"/>
      <c r="I755" s="187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6"/>
      <c r="V755" s="6"/>
      <c r="W755" s="6"/>
      <c r="X755" s="6"/>
      <c r="Y755" s="6"/>
      <c r="Z755" s="6"/>
    </row>
    <row r="756" spans="1:26">
      <c r="A756" s="5"/>
      <c r="B756" s="5"/>
      <c r="C756" s="5"/>
      <c r="D756" s="5"/>
      <c r="E756" s="5"/>
      <c r="F756" s="5"/>
      <c r="G756" s="5"/>
      <c r="H756" s="5"/>
      <c r="I756" s="187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6"/>
      <c r="V756" s="6"/>
      <c r="W756" s="6"/>
      <c r="X756" s="6"/>
      <c r="Y756" s="6"/>
      <c r="Z756" s="6"/>
    </row>
    <row r="757" spans="1:26">
      <c r="A757" s="5"/>
      <c r="B757" s="5"/>
      <c r="C757" s="5"/>
      <c r="D757" s="5"/>
      <c r="E757" s="5"/>
      <c r="F757" s="5"/>
      <c r="G757" s="5"/>
      <c r="H757" s="5"/>
      <c r="I757" s="187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6"/>
      <c r="V757" s="6"/>
      <c r="W757" s="6"/>
      <c r="X757" s="6"/>
      <c r="Y757" s="6"/>
      <c r="Z757" s="6"/>
    </row>
    <row r="758" spans="1:26">
      <c r="A758" s="5"/>
      <c r="B758" s="5"/>
      <c r="C758" s="5"/>
      <c r="D758" s="5"/>
      <c r="E758" s="5"/>
      <c r="F758" s="5"/>
      <c r="G758" s="5"/>
      <c r="H758" s="5"/>
      <c r="I758" s="187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6"/>
      <c r="V758" s="6"/>
      <c r="W758" s="6"/>
      <c r="X758" s="6"/>
      <c r="Y758" s="6"/>
      <c r="Z758" s="6"/>
    </row>
    <row r="759" spans="1:26">
      <c r="A759" s="5"/>
      <c r="B759" s="5"/>
      <c r="C759" s="5"/>
      <c r="D759" s="5"/>
      <c r="E759" s="5"/>
      <c r="F759" s="5"/>
      <c r="G759" s="5"/>
      <c r="H759" s="5"/>
      <c r="I759" s="187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6"/>
      <c r="V759" s="6"/>
      <c r="W759" s="6"/>
      <c r="X759" s="6"/>
      <c r="Y759" s="6"/>
      <c r="Z759" s="6"/>
    </row>
    <row r="760" spans="1:26">
      <c r="A760" s="5"/>
      <c r="B760" s="5"/>
      <c r="C760" s="5"/>
      <c r="D760" s="5"/>
      <c r="E760" s="5"/>
      <c r="F760" s="5"/>
      <c r="G760" s="5"/>
      <c r="H760" s="5"/>
      <c r="I760" s="187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6"/>
      <c r="V760" s="6"/>
      <c r="W760" s="6"/>
      <c r="X760" s="6"/>
      <c r="Y760" s="6"/>
      <c r="Z760" s="6"/>
    </row>
    <row r="761" spans="1:26">
      <c r="A761" s="5"/>
      <c r="B761" s="5"/>
      <c r="C761" s="5"/>
      <c r="D761" s="5"/>
      <c r="E761" s="5"/>
      <c r="F761" s="5"/>
      <c r="G761" s="5"/>
      <c r="H761" s="5"/>
      <c r="I761" s="187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6"/>
      <c r="V761" s="6"/>
      <c r="W761" s="6"/>
      <c r="X761" s="6"/>
      <c r="Y761" s="6"/>
      <c r="Z761" s="6"/>
    </row>
    <row r="762" spans="1:26">
      <c r="A762" s="5"/>
      <c r="B762" s="5"/>
      <c r="C762" s="5"/>
      <c r="D762" s="5"/>
      <c r="E762" s="5"/>
      <c r="F762" s="5"/>
      <c r="G762" s="5"/>
      <c r="H762" s="5"/>
      <c r="I762" s="187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6"/>
      <c r="V762" s="6"/>
      <c r="W762" s="6"/>
      <c r="X762" s="6"/>
      <c r="Y762" s="6"/>
      <c r="Z762" s="6"/>
    </row>
    <row r="763" spans="1:26">
      <c r="A763" s="5"/>
      <c r="B763" s="5"/>
      <c r="C763" s="5"/>
      <c r="D763" s="5"/>
      <c r="E763" s="5"/>
      <c r="F763" s="5"/>
      <c r="G763" s="5"/>
      <c r="H763" s="5"/>
      <c r="I763" s="187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6"/>
      <c r="V763" s="6"/>
      <c r="W763" s="6"/>
      <c r="X763" s="6"/>
      <c r="Y763" s="6"/>
      <c r="Z763" s="6"/>
    </row>
    <row r="764" spans="1:26">
      <c r="A764" s="5"/>
      <c r="B764" s="5"/>
      <c r="C764" s="5"/>
      <c r="D764" s="5"/>
      <c r="E764" s="5"/>
      <c r="F764" s="5"/>
      <c r="G764" s="5"/>
      <c r="H764" s="5"/>
      <c r="I764" s="187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6"/>
      <c r="V764" s="6"/>
      <c r="W764" s="6"/>
      <c r="X764" s="6"/>
      <c r="Y764" s="6"/>
      <c r="Z764" s="6"/>
    </row>
    <row r="765" spans="1:26">
      <c r="A765" s="5"/>
      <c r="B765" s="5"/>
      <c r="C765" s="5"/>
      <c r="D765" s="5"/>
      <c r="E765" s="5"/>
      <c r="F765" s="5"/>
      <c r="G765" s="5"/>
      <c r="H765" s="5"/>
      <c r="I765" s="187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6"/>
      <c r="V765" s="6"/>
      <c r="W765" s="6"/>
      <c r="X765" s="6"/>
      <c r="Y765" s="6"/>
      <c r="Z765" s="6"/>
    </row>
    <row r="766" spans="1:26">
      <c r="A766" s="5"/>
      <c r="B766" s="5"/>
      <c r="C766" s="5"/>
      <c r="D766" s="5"/>
      <c r="E766" s="5"/>
      <c r="F766" s="5"/>
      <c r="G766" s="5"/>
      <c r="H766" s="5"/>
      <c r="I766" s="187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6"/>
      <c r="V766" s="6"/>
      <c r="W766" s="6"/>
      <c r="X766" s="6"/>
      <c r="Y766" s="6"/>
      <c r="Z766" s="6"/>
    </row>
    <row r="767" spans="1:26">
      <c r="A767" s="5"/>
      <c r="B767" s="5"/>
      <c r="C767" s="5"/>
      <c r="D767" s="5"/>
      <c r="E767" s="5"/>
      <c r="F767" s="5"/>
      <c r="G767" s="5"/>
      <c r="H767" s="5"/>
      <c r="I767" s="187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6"/>
      <c r="V767" s="6"/>
      <c r="W767" s="6"/>
      <c r="X767" s="6"/>
      <c r="Y767" s="6"/>
      <c r="Z767" s="6"/>
    </row>
    <row r="768" spans="1:26">
      <c r="A768" s="5"/>
      <c r="B768" s="5"/>
      <c r="C768" s="5"/>
      <c r="D768" s="5"/>
      <c r="E768" s="5"/>
      <c r="F768" s="5"/>
      <c r="G768" s="5"/>
      <c r="H768" s="5"/>
      <c r="I768" s="187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6"/>
      <c r="V768" s="6"/>
      <c r="W768" s="6"/>
      <c r="X768" s="6"/>
      <c r="Y768" s="6"/>
      <c r="Z768" s="6"/>
    </row>
    <row r="769" spans="1:26">
      <c r="A769" s="5"/>
      <c r="B769" s="5"/>
      <c r="C769" s="5"/>
      <c r="D769" s="5"/>
      <c r="E769" s="5"/>
      <c r="F769" s="5"/>
      <c r="G769" s="5"/>
      <c r="H769" s="5"/>
      <c r="I769" s="187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6"/>
      <c r="V769" s="6"/>
      <c r="W769" s="6"/>
      <c r="X769" s="6"/>
      <c r="Y769" s="6"/>
      <c r="Z769" s="6"/>
    </row>
    <row r="770" spans="1:26">
      <c r="A770" s="5"/>
      <c r="B770" s="5"/>
      <c r="C770" s="5"/>
      <c r="D770" s="5"/>
      <c r="E770" s="5"/>
      <c r="F770" s="5"/>
      <c r="G770" s="5"/>
      <c r="H770" s="5"/>
      <c r="I770" s="187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6"/>
      <c r="V770" s="6"/>
      <c r="W770" s="6"/>
      <c r="X770" s="6"/>
      <c r="Y770" s="6"/>
      <c r="Z770" s="6"/>
    </row>
    <row r="771" spans="1:26">
      <c r="A771" s="5"/>
      <c r="B771" s="5"/>
      <c r="C771" s="5"/>
      <c r="D771" s="5"/>
      <c r="E771" s="5"/>
      <c r="F771" s="5"/>
      <c r="G771" s="5"/>
      <c r="H771" s="5"/>
      <c r="I771" s="187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6"/>
      <c r="V771" s="6"/>
      <c r="W771" s="6"/>
      <c r="X771" s="6"/>
      <c r="Y771" s="6"/>
      <c r="Z771" s="6"/>
    </row>
    <row r="772" spans="1:26">
      <c r="A772" s="5"/>
      <c r="B772" s="5"/>
      <c r="C772" s="5"/>
      <c r="D772" s="5"/>
      <c r="E772" s="5"/>
      <c r="F772" s="5"/>
      <c r="G772" s="5"/>
      <c r="H772" s="5"/>
      <c r="I772" s="187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6"/>
      <c r="V772" s="6"/>
      <c r="W772" s="6"/>
      <c r="X772" s="6"/>
      <c r="Y772" s="6"/>
      <c r="Z772" s="6"/>
    </row>
    <row r="773" spans="1:26">
      <c r="A773" s="5"/>
      <c r="B773" s="5"/>
      <c r="C773" s="5"/>
      <c r="D773" s="5"/>
      <c r="E773" s="5"/>
      <c r="F773" s="5"/>
      <c r="G773" s="5"/>
      <c r="H773" s="5"/>
      <c r="I773" s="187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6"/>
      <c r="V773" s="6"/>
      <c r="W773" s="6"/>
      <c r="X773" s="6"/>
      <c r="Y773" s="6"/>
      <c r="Z773" s="6"/>
    </row>
    <row r="774" spans="1:26">
      <c r="A774" s="5"/>
      <c r="B774" s="5"/>
      <c r="C774" s="5"/>
      <c r="D774" s="5"/>
      <c r="E774" s="5"/>
      <c r="F774" s="5"/>
      <c r="G774" s="5"/>
      <c r="H774" s="5"/>
      <c r="I774" s="187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6"/>
      <c r="V774" s="6"/>
      <c r="W774" s="6"/>
      <c r="X774" s="6"/>
      <c r="Y774" s="6"/>
      <c r="Z774" s="6"/>
    </row>
    <row r="775" spans="1:26">
      <c r="A775" s="5"/>
      <c r="B775" s="5"/>
      <c r="C775" s="5"/>
      <c r="D775" s="5"/>
      <c r="E775" s="5"/>
      <c r="F775" s="5"/>
      <c r="G775" s="5"/>
      <c r="H775" s="5"/>
      <c r="I775" s="187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6"/>
      <c r="V775" s="6"/>
      <c r="W775" s="6"/>
      <c r="X775" s="6"/>
      <c r="Y775" s="6"/>
      <c r="Z775" s="6"/>
    </row>
    <row r="776" spans="1:26">
      <c r="A776" s="5"/>
      <c r="B776" s="5"/>
      <c r="C776" s="5"/>
      <c r="D776" s="5"/>
      <c r="E776" s="5"/>
      <c r="F776" s="5"/>
      <c r="G776" s="5"/>
      <c r="H776" s="5"/>
      <c r="I776" s="187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6"/>
      <c r="V776" s="6"/>
      <c r="W776" s="6"/>
      <c r="X776" s="6"/>
      <c r="Y776" s="6"/>
      <c r="Z776" s="6"/>
    </row>
    <row r="777" spans="1:26">
      <c r="A777" s="5"/>
      <c r="B777" s="5"/>
      <c r="C777" s="5"/>
      <c r="D777" s="5"/>
      <c r="E777" s="5"/>
      <c r="F777" s="5"/>
      <c r="G777" s="5"/>
      <c r="H777" s="5"/>
      <c r="I777" s="187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6"/>
      <c r="V777" s="6"/>
      <c r="W777" s="6"/>
      <c r="X777" s="6"/>
      <c r="Y777" s="6"/>
      <c r="Z777" s="6"/>
    </row>
    <row r="778" spans="1:26">
      <c r="A778" s="5"/>
      <c r="B778" s="5"/>
      <c r="C778" s="5"/>
      <c r="D778" s="5"/>
      <c r="E778" s="5"/>
      <c r="F778" s="5"/>
      <c r="G778" s="5"/>
      <c r="H778" s="5"/>
      <c r="I778" s="187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6"/>
      <c r="V778" s="6"/>
      <c r="W778" s="6"/>
      <c r="X778" s="6"/>
      <c r="Y778" s="6"/>
      <c r="Z778" s="6"/>
    </row>
    <row r="779" spans="1:26">
      <c r="A779" s="5"/>
      <c r="B779" s="5"/>
      <c r="C779" s="5"/>
      <c r="D779" s="5"/>
      <c r="E779" s="5"/>
      <c r="F779" s="5"/>
      <c r="G779" s="5"/>
      <c r="H779" s="5"/>
      <c r="I779" s="187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6"/>
      <c r="V779" s="6"/>
      <c r="W779" s="6"/>
      <c r="X779" s="6"/>
      <c r="Y779" s="6"/>
      <c r="Z779" s="6"/>
    </row>
    <row r="780" spans="1:26">
      <c r="A780" s="5"/>
      <c r="B780" s="5"/>
      <c r="C780" s="5"/>
      <c r="D780" s="5"/>
      <c r="E780" s="5"/>
      <c r="F780" s="5"/>
      <c r="G780" s="5"/>
      <c r="H780" s="5"/>
      <c r="I780" s="187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6"/>
      <c r="V780" s="6"/>
      <c r="W780" s="6"/>
      <c r="X780" s="6"/>
      <c r="Y780" s="6"/>
      <c r="Z780" s="6"/>
    </row>
    <row r="781" spans="1:26">
      <c r="A781" s="5"/>
      <c r="B781" s="5"/>
      <c r="C781" s="5"/>
      <c r="D781" s="5"/>
      <c r="E781" s="5"/>
      <c r="F781" s="5"/>
      <c r="G781" s="5"/>
      <c r="H781" s="5"/>
      <c r="I781" s="187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6"/>
      <c r="V781" s="6"/>
      <c r="W781" s="6"/>
      <c r="X781" s="6"/>
      <c r="Y781" s="6"/>
      <c r="Z781" s="6"/>
    </row>
    <row r="782" spans="1:26">
      <c r="A782" s="5"/>
      <c r="B782" s="5"/>
      <c r="C782" s="5"/>
      <c r="D782" s="5"/>
      <c r="E782" s="5"/>
      <c r="F782" s="5"/>
      <c r="G782" s="5"/>
      <c r="H782" s="5"/>
      <c r="I782" s="187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6"/>
      <c r="V782" s="6"/>
      <c r="W782" s="6"/>
      <c r="X782" s="6"/>
      <c r="Y782" s="6"/>
      <c r="Z782" s="6"/>
    </row>
    <row r="783" spans="1:26">
      <c r="A783" s="5"/>
      <c r="B783" s="5"/>
      <c r="C783" s="5"/>
      <c r="D783" s="5"/>
      <c r="E783" s="5"/>
      <c r="F783" s="5"/>
      <c r="G783" s="5"/>
      <c r="H783" s="5"/>
      <c r="I783" s="187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6"/>
      <c r="V783" s="6"/>
      <c r="W783" s="6"/>
      <c r="X783" s="6"/>
      <c r="Y783" s="6"/>
      <c r="Z783" s="6"/>
    </row>
    <row r="784" spans="1:26">
      <c r="A784" s="5"/>
      <c r="B784" s="5"/>
      <c r="C784" s="5"/>
      <c r="D784" s="5"/>
      <c r="E784" s="5"/>
      <c r="F784" s="5"/>
      <c r="G784" s="5"/>
      <c r="H784" s="5"/>
      <c r="I784" s="187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6"/>
      <c r="V784" s="6"/>
      <c r="W784" s="6"/>
      <c r="X784" s="6"/>
      <c r="Y784" s="6"/>
      <c r="Z784" s="6"/>
    </row>
    <row r="785" spans="1:26">
      <c r="A785" s="5"/>
      <c r="B785" s="5"/>
      <c r="C785" s="5"/>
      <c r="D785" s="5"/>
      <c r="E785" s="5"/>
      <c r="F785" s="5"/>
      <c r="G785" s="5"/>
      <c r="H785" s="5"/>
      <c r="I785" s="187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6"/>
      <c r="V785" s="6"/>
      <c r="W785" s="6"/>
      <c r="X785" s="6"/>
      <c r="Y785" s="6"/>
      <c r="Z785" s="6"/>
    </row>
    <row r="786" spans="1:26">
      <c r="A786" s="5"/>
      <c r="B786" s="5"/>
      <c r="C786" s="5"/>
      <c r="D786" s="5"/>
      <c r="E786" s="5"/>
      <c r="F786" s="5"/>
      <c r="G786" s="5"/>
      <c r="H786" s="5"/>
      <c r="I786" s="187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6"/>
      <c r="V786" s="6"/>
      <c r="W786" s="6"/>
      <c r="X786" s="6"/>
      <c r="Y786" s="6"/>
      <c r="Z786" s="6"/>
    </row>
    <row r="787" spans="1:26">
      <c r="A787" s="5"/>
      <c r="B787" s="5"/>
      <c r="C787" s="5"/>
      <c r="D787" s="5"/>
      <c r="E787" s="5"/>
      <c r="F787" s="5"/>
      <c r="G787" s="5"/>
      <c r="H787" s="5"/>
      <c r="I787" s="187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6"/>
      <c r="V787" s="6"/>
      <c r="W787" s="6"/>
      <c r="X787" s="6"/>
      <c r="Y787" s="6"/>
      <c r="Z787" s="6"/>
    </row>
    <row r="788" spans="1:26">
      <c r="A788" s="5"/>
      <c r="B788" s="5"/>
      <c r="C788" s="5"/>
      <c r="D788" s="5"/>
      <c r="E788" s="5"/>
      <c r="F788" s="5"/>
      <c r="G788" s="5"/>
      <c r="H788" s="5"/>
      <c r="I788" s="187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6"/>
      <c r="V788" s="6"/>
      <c r="W788" s="6"/>
      <c r="X788" s="6"/>
      <c r="Y788" s="6"/>
      <c r="Z788" s="6"/>
    </row>
    <row r="789" spans="1:26">
      <c r="A789" s="5"/>
      <c r="B789" s="5"/>
      <c r="C789" s="5"/>
      <c r="D789" s="5"/>
      <c r="E789" s="5"/>
      <c r="F789" s="5"/>
      <c r="G789" s="5"/>
      <c r="H789" s="5"/>
      <c r="I789" s="187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6"/>
      <c r="V789" s="6"/>
      <c r="W789" s="6"/>
      <c r="X789" s="6"/>
      <c r="Y789" s="6"/>
      <c r="Z789" s="6"/>
    </row>
    <row r="790" spans="1:26">
      <c r="A790" s="5"/>
      <c r="B790" s="5"/>
      <c r="C790" s="5"/>
      <c r="D790" s="5"/>
      <c r="E790" s="5"/>
      <c r="F790" s="5"/>
      <c r="G790" s="5"/>
      <c r="H790" s="5"/>
      <c r="I790" s="187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6"/>
      <c r="V790" s="6"/>
      <c r="W790" s="6"/>
      <c r="X790" s="6"/>
      <c r="Y790" s="6"/>
      <c r="Z790" s="6"/>
    </row>
    <row r="791" spans="1:26">
      <c r="A791" s="5"/>
      <c r="B791" s="5"/>
      <c r="C791" s="5"/>
      <c r="D791" s="5"/>
      <c r="E791" s="5"/>
      <c r="F791" s="5"/>
      <c r="G791" s="5"/>
      <c r="H791" s="5"/>
      <c r="I791" s="187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6"/>
      <c r="V791" s="6"/>
      <c r="W791" s="6"/>
      <c r="X791" s="6"/>
      <c r="Y791" s="6"/>
      <c r="Z791" s="6"/>
    </row>
    <row r="792" spans="1:26">
      <c r="A792" s="5"/>
      <c r="B792" s="5"/>
      <c r="C792" s="5"/>
      <c r="D792" s="5"/>
      <c r="E792" s="5"/>
      <c r="F792" s="5"/>
      <c r="G792" s="5"/>
      <c r="H792" s="5"/>
      <c r="I792" s="187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6"/>
      <c r="V792" s="6"/>
      <c r="W792" s="6"/>
      <c r="X792" s="6"/>
      <c r="Y792" s="6"/>
      <c r="Z792" s="6"/>
    </row>
    <row r="793" spans="1:26">
      <c r="A793" s="5"/>
      <c r="B793" s="5"/>
      <c r="C793" s="5"/>
      <c r="D793" s="5"/>
      <c r="E793" s="5"/>
      <c r="F793" s="5"/>
      <c r="G793" s="5"/>
      <c r="H793" s="5"/>
      <c r="I793" s="187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6"/>
      <c r="V793" s="6"/>
      <c r="W793" s="6"/>
      <c r="X793" s="6"/>
      <c r="Y793" s="6"/>
      <c r="Z793" s="6"/>
    </row>
    <row r="794" spans="1:26">
      <c r="A794" s="5"/>
      <c r="B794" s="5"/>
      <c r="C794" s="5"/>
      <c r="D794" s="5"/>
      <c r="E794" s="5"/>
      <c r="F794" s="5"/>
      <c r="G794" s="5"/>
      <c r="H794" s="5"/>
      <c r="I794" s="187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6"/>
      <c r="V794" s="6"/>
      <c r="W794" s="6"/>
      <c r="X794" s="6"/>
      <c r="Y794" s="6"/>
      <c r="Z794" s="6"/>
    </row>
    <row r="795" spans="1:26">
      <c r="A795" s="5"/>
      <c r="B795" s="5"/>
      <c r="C795" s="5"/>
      <c r="D795" s="5"/>
      <c r="E795" s="5"/>
      <c r="F795" s="5"/>
      <c r="G795" s="5"/>
      <c r="H795" s="5"/>
      <c r="I795" s="187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6"/>
      <c r="V795" s="6"/>
      <c r="W795" s="6"/>
      <c r="X795" s="6"/>
      <c r="Y795" s="6"/>
      <c r="Z795" s="6"/>
    </row>
    <row r="796" spans="1:26">
      <c r="A796" s="5"/>
      <c r="B796" s="5"/>
      <c r="C796" s="5"/>
      <c r="D796" s="5"/>
      <c r="E796" s="5"/>
      <c r="F796" s="5"/>
      <c r="G796" s="5"/>
      <c r="H796" s="5"/>
      <c r="I796" s="187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6"/>
      <c r="V796" s="6"/>
      <c r="W796" s="6"/>
      <c r="X796" s="6"/>
      <c r="Y796" s="6"/>
      <c r="Z796" s="6"/>
    </row>
    <row r="797" spans="1:26">
      <c r="A797" s="5"/>
      <c r="B797" s="5"/>
      <c r="C797" s="5"/>
      <c r="D797" s="5"/>
      <c r="E797" s="5"/>
      <c r="F797" s="5"/>
      <c r="G797" s="5"/>
      <c r="H797" s="5"/>
      <c r="I797" s="187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6"/>
      <c r="V797" s="6"/>
      <c r="W797" s="6"/>
      <c r="X797" s="6"/>
      <c r="Y797" s="6"/>
      <c r="Z797" s="6"/>
    </row>
    <row r="798" spans="1:26">
      <c r="A798" s="5"/>
      <c r="B798" s="5"/>
      <c r="C798" s="5"/>
      <c r="D798" s="5"/>
      <c r="E798" s="5"/>
      <c r="F798" s="5"/>
      <c r="G798" s="5"/>
      <c r="H798" s="5"/>
      <c r="I798" s="187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6"/>
      <c r="V798" s="6"/>
      <c r="W798" s="6"/>
      <c r="X798" s="6"/>
      <c r="Y798" s="6"/>
      <c r="Z798" s="6"/>
    </row>
    <row r="799" spans="1:26">
      <c r="A799" s="5"/>
      <c r="B799" s="5"/>
      <c r="C799" s="5"/>
      <c r="D799" s="5"/>
      <c r="E799" s="5"/>
      <c r="F799" s="5"/>
      <c r="G799" s="5"/>
      <c r="H799" s="5"/>
      <c r="I799" s="187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6"/>
      <c r="V799" s="6"/>
      <c r="W799" s="6"/>
      <c r="X799" s="6"/>
      <c r="Y799" s="6"/>
      <c r="Z799" s="6"/>
    </row>
    <row r="800" spans="1:26">
      <c r="A800" s="5"/>
      <c r="B800" s="5"/>
      <c r="C800" s="5"/>
      <c r="D800" s="5"/>
      <c r="E800" s="5"/>
      <c r="F800" s="5"/>
      <c r="G800" s="5"/>
      <c r="H800" s="5"/>
      <c r="I800" s="187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6"/>
      <c r="V800" s="6"/>
      <c r="W800" s="6"/>
      <c r="X800" s="6"/>
      <c r="Y800" s="6"/>
      <c r="Z800" s="6"/>
    </row>
    <row r="801" spans="1:26">
      <c r="A801" s="5"/>
      <c r="B801" s="5"/>
      <c r="C801" s="5"/>
      <c r="D801" s="5"/>
      <c r="E801" s="5"/>
      <c r="F801" s="5"/>
      <c r="G801" s="5"/>
      <c r="H801" s="5"/>
      <c r="I801" s="187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6"/>
      <c r="V801" s="6"/>
      <c r="W801" s="6"/>
      <c r="X801" s="6"/>
      <c r="Y801" s="6"/>
      <c r="Z801" s="6"/>
    </row>
    <row r="802" spans="1:26">
      <c r="A802" s="5"/>
      <c r="B802" s="5"/>
      <c r="C802" s="5"/>
      <c r="D802" s="5"/>
      <c r="E802" s="5"/>
      <c r="F802" s="5"/>
      <c r="G802" s="5"/>
      <c r="H802" s="5"/>
      <c r="I802" s="187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6"/>
      <c r="V802" s="6"/>
      <c r="W802" s="6"/>
      <c r="X802" s="6"/>
      <c r="Y802" s="6"/>
      <c r="Z802" s="6"/>
    </row>
    <row r="803" spans="1:26">
      <c r="A803" s="5"/>
      <c r="B803" s="5"/>
      <c r="C803" s="5"/>
      <c r="D803" s="5"/>
      <c r="E803" s="5"/>
      <c r="F803" s="5"/>
      <c r="G803" s="5"/>
      <c r="H803" s="5"/>
      <c r="I803" s="187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6"/>
      <c r="V803" s="6"/>
      <c r="W803" s="6"/>
      <c r="X803" s="6"/>
      <c r="Y803" s="6"/>
      <c r="Z803" s="6"/>
    </row>
    <row r="804" spans="1:26">
      <c r="A804" s="5"/>
      <c r="B804" s="5"/>
      <c r="C804" s="5"/>
      <c r="D804" s="5"/>
      <c r="E804" s="5"/>
      <c r="F804" s="5"/>
      <c r="G804" s="5"/>
      <c r="H804" s="5"/>
      <c r="I804" s="187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6"/>
      <c r="V804" s="6"/>
      <c r="W804" s="6"/>
      <c r="X804" s="6"/>
      <c r="Y804" s="6"/>
      <c r="Z804" s="6"/>
    </row>
    <row r="805" spans="1:26">
      <c r="A805" s="5"/>
      <c r="B805" s="5"/>
      <c r="C805" s="5"/>
      <c r="D805" s="5"/>
      <c r="E805" s="5"/>
      <c r="F805" s="5"/>
      <c r="G805" s="5"/>
      <c r="H805" s="5"/>
      <c r="I805" s="187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6"/>
      <c r="V805" s="6"/>
      <c r="W805" s="6"/>
      <c r="X805" s="6"/>
      <c r="Y805" s="6"/>
      <c r="Z805" s="6"/>
    </row>
    <row r="806" spans="1:26">
      <c r="A806" s="5"/>
      <c r="B806" s="5"/>
      <c r="C806" s="5"/>
      <c r="D806" s="5"/>
      <c r="E806" s="5"/>
      <c r="F806" s="5"/>
      <c r="G806" s="5"/>
      <c r="H806" s="5"/>
      <c r="I806" s="187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6"/>
      <c r="V806" s="6"/>
      <c r="W806" s="6"/>
      <c r="X806" s="6"/>
      <c r="Y806" s="6"/>
      <c r="Z806" s="6"/>
    </row>
    <row r="807" spans="1:26">
      <c r="A807" s="5"/>
      <c r="B807" s="5"/>
      <c r="C807" s="5"/>
      <c r="D807" s="5"/>
      <c r="E807" s="5"/>
      <c r="F807" s="5"/>
      <c r="G807" s="5"/>
      <c r="H807" s="5"/>
      <c r="I807" s="187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6"/>
      <c r="V807" s="6"/>
      <c r="W807" s="6"/>
      <c r="X807" s="6"/>
      <c r="Y807" s="6"/>
      <c r="Z807" s="6"/>
    </row>
    <row r="808" spans="1:26">
      <c r="A808" s="5"/>
      <c r="B808" s="5"/>
      <c r="C808" s="5"/>
      <c r="D808" s="5"/>
      <c r="E808" s="5"/>
      <c r="F808" s="5"/>
      <c r="G808" s="5"/>
      <c r="H808" s="5"/>
      <c r="I808" s="187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6"/>
      <c r="V808" s="6"/>
      <c r="W808" s="6"/>
      <c r="X808" s="6"/>
      <c r="Y808" s="6"/>
      <c r="Z808" s="6"/>
    </row>
    <row r="809" spans="1:26">
      <c r="A809" s="5"/>
      <c r="B809" s="5"/>
      <c r="C809" s="5"/>
      <c r="D809" s="5"/>
      <c r="E809" s="5"/>
      <c r="F809" s="5"/>
      <c r="G809" s="5"/>
      <c r="H809" s="5"/>
      <c r="I809" s="187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6"/>
      <c r="V809" s="6"/>
      <c r="W809" s="6"/>
      <c r="X809" s="6"/>
      <c r="Y809" s="6"/>
      <c r="Z809" s="6"/>
    </row>
    <row r="810" spans="1:26">
      <c r="A810" s="5"/>
      <c r="B810" s="5"/>
      <c r="C810" s="5"/>
      <c r="D810" s="5"/>
      <c r="E810" s="5"/>
      <c r="F810" s="5"/>
      <c r="G810" s="5"/>
      <c r="H810" s="5"/>
      <c r="I810" s="187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6"/>
      <c r="V810" s="6"/>
      <c r="W810" s="6"/>
      <c r="X810" s="6"/>
      <c r="Y810" s="6"/>
      <c r="Z810" s="6"/>
    </row>
    <row r="811" spans="1:26">
      <c r="A811" s="5"/>
      <c r="B811" s="5"/>
      <c r="C811" s="5"/>
      <c r="D811" s="5"/>
      <c r="E811" s="5"/>
      <c r="F811" s="5"/>
      <c r="G811" s="5"/>
      <c r="H811" s="5"/>
      <c r="I811" s="187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6"/>
      <c r="V811" s="6"/>
      <c r="W811" s="6"/>
      <c r="X811" s="6"/>
      <c r="Y811" s="6"/>
      <c r="Z811" s="6"/>
    </row>
    <row r="812" spans="1:26">
      <c r="A812" s="5"/>
      <c r="B812" s="5"/>
      <c r="C812" s="5"/>
      <c r="D812" s="5"/>
      <c r="E812" s="5"/>
      <c r="F812" s="5"/>
      <c r="G812" s="5"/>
      <c r="H812" s="5"/>
      <c r="I812" s="187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6"/>
      <c r="V812" s="6"/>
      <c r="W812" s="6"/>
      <c r="X812" s="6"/>
      <c r="Y812" s="6"/>
      <c r="Z812" s="6"/>
    </row>
    <row r="813" spans="1:26">
      <c r="A813" s="5"/>
      <c r="B813" s="5"/>
      <c r="C813" s="5"/>
      <c r="D813" s="5"/>
      <c r="E813" s="5"/>
      <c r="F813" s="5"/>
      <c r="G813" s="5"/>
      <c r="H813" s="5"/>
      <c r="I813" s="187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6"/>
      <c r="V813" s="6"/>
      <c r="W813" s="6"/>
      <c r="X813" s="6"/>
      <c r="Y813" s="6"/>
      <c r="Z813" s="6"/>
    </row>
    <row r="814" spans="1:26">
      <c r="A814" s="5"/>
      <c r="B814" s="5"/>
      <c r="C814" s="5"/>
      <c r="D814" s="5"/>
      <c r="E814" s="5"/>
      <c r="F814" s="5"/>
      <c r="G814" s="5"/>
      <c r="H814" s="5"/>
      <c r="I814" s="187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6"/>
      <c r="V814" s="6"/>
      <c r="W814" s="6"/>
      <c r="X814" s="6"/>
      <c r="Y814" s="6"/>
      <c r="Z814" s="6"/>
    </row>
    <row r="815" spans="1:26">
      <c r="A815" s="5"/>
      <c r="B815" s="5"/>
      <c r="C815" s="5"/>
      <c r="D815" s="5"/>
      <c r="E815" s="5"/>
      <c r="F815" s="5"/>
      <c r="G815" s="5"/>
      <c r="H815" s="5"/>
      <c r="I815" s="187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6"/>
      <c r="V815" s="6"/>
      <c r="W815" s="6"/>
      <c r="X815" s="6"/>
      <c r="Y815" s="6"/>
      <c r="Z815" s="6"/>
    </row>
    <row r="816" spans="1:26">
      <c r="A816" s="5"/>
      <c r="B816" s="5"/>
      <c r="C816" s="5"/>
      <c r="D816" s="5"/>
      <c r="E816" s="5"/>
      <c r="F816" s="5"/>
      <c r="G816" s="5"/>
      <c r="H816" s="5"/>
      <c r="I816" s="187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6"/>
      <c r="V816" s="6"/>
      <c r="W816" s="6"/>
      <c r="X816" s="6"/>
      <c r="Y816" s="6"/>
      <c r="Z816" s="6"/>
    </row>
    <row r="817" spans="1:26">
      <c r="A817" s="5"/>
      <c r="B817" s="5"/>
      <c r="C817" s="5"/>
      <c r="D817" s="5"/>
      <c r="E817" s="5"/>
      <c r="F817" s="5"/>
      <c r="G817" s="5"/>
      <c r="H817" s="5"/>
      <c r="I817" s="187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6"/>
      <c r="V817" s="6"/>
      <c r="W817" s="6"/>
      <c r="X817" s="6"/>
      <c r="Y817" s="6"/>
      <c r="Z817" s="6"/>
    </row>
    <row r="818" spans="1:26">
      <c r="A818" s="5"/>
      <c r="B818" s="5"/>
      <c r="C818" s="5"/>
      <c r="D818" s="5"/>
      <c r="E818" s="5"/>
      <c r="F818" s="5"/>
      <c r="G818" s="5"/>
      <c r="H818" s="5"/>
      <c r="I818" s="187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6"/>
      <c r="V818" s="6"/>
      <c r="W818" s="6"/>
      <c r="X818" s="6"/>
      <c r="Y818" s="6"/>
      <c r="Z818" s="6"/>
    </row>
    <row r="819" spans="1:26">
      <c r="A819" s="5"/>
      <c r="B819" s="5"/>
      <c r="C819" s="5"/>
      <c r="D819" s="5"/>
      <c r="E819" s="5"/>
      <c r="F819" s="5"/>
      <c r="G819" s="5"/>
      <c r="H819" s="5"/>
      <c r="I819" s="187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6"/>
      <c r="V819" s="6"/>
      <c r="W819" s="6"/>
      <c r="X819" s="6"/>
      <c r="Y819" s="6"/>
      <c r="Z819" s="6"/>
    </row>
    <row r="820" spans="1:26">
      <c r="A820" s="5"/>
      <c r="B820" s="5"/>
      <c r="C820" s="5"/>
      <c r="D820" s="5"/>
      <c r="E820" s="5"/>
      <c r="F820" s="5"/>
      <c r="G820" s="5"/>
      <c r="H820" s="5"/>
      <c r="I820" s="187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6"/>
      <c r="V820" s="6"/>
      <c r="W820" s="6"/>
      <c r="X820" s="6"/>
      <c r="Y820" s="6"/>
      <c r="Z820" s="6"/>
    </row>
    <row r="821" spans="1:26">
      <c r="A821" s="5"/>
      <c r="B821" s="5"/>
      <c r="C821" s="5"/>
      <c r="D821" s="5"/>
      <c r="E821" s="5"/>
      <c r="F821" s="5"/>
      <c r="G821" s="5"/>
      <c r="H821" s="5"/>
      <c r="I821" s="187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6"/>
      <c r="V821" s="6"/>
      <c r="W821" s="6"/>
      <c r="X821" s="6"/>
      <c r="Y821" s="6"/>
      <c r="Z821" s="6"/>
    </row>
    <row r="822" spans="1:26">
      <c r="A822" s="5"/>
      <c r="B822" s="5"/>
      <c r="C822" s="5"/>
      <c r="D822" s="5"/>
      <c r="E822" s="5"/>
      <c r="F822" s="5"/>
      <c r="G822" s="5"/>
      <c r="H822" s="5"/>
      <c r="I822" s="187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6"/>
      <c r="V822" s="6"/>
      <c r="W822" s="6"/>
      <c r="X822" s="6"/>
      <c r="Y822" s="6"/>
      <c r="Z822" s="6"/>
    </row>
    <row r="823" spans="1:26">
      <c r="A823" s="5"/>
      <c r="B823" s="5"/>
      <c r="C823" s="5"/>
      <c r="D823" s="5"/>
      <c r="E823" s="5"/>
      <c r="F823" s="5"/>
      <c r="G823" s="5"/>
      <c r="H823" s="5"/>
      <c r="I823" s="187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6"/>
      <c r="V823" s="6"/>
      <c r="W823" s="6"/>
      <c r="X823" s="6"/>
      <c r="Y823" s="6"/>
      <c r="Z823" s="6"/>
    </row>
    <row r="824" spans="1:26">
      <c r="A824" s="5"/>
      <c r="B824" s="5"/>
      <c r="C824" s="5"/>
      <c r="D824" s="5"/>
      <c r="E824" s="5"/>
      <c r="F824" s="5"/>
      <c r="G824" s="5"/>
      <c r="H824" s="5"/>
      <c r="I824" s="187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6"/>
      <c r="V824" s="6"/>
      <c r="W824" s="6"/>
      <c r="X824" s="6"/>
      <c r="Y824" s="6"/>
      <c r="Z824" s="6"/>
    </row>
    <row r="825" spans="1:26">
      <c r="A825" s="5"/>
      <c r="B825" s="5"/>
      <c r="C825" s="5"/>
      <c r="D825" s="5"/>
      <c r="E825" s="5"/>
      <c r="F825" s="5"/>
      <c r="G825" s="5"/>
      <c r="H825" s="5"/>
      <c r="I825" s="187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6"/>
      <c r="V825" s="6"/>
      <c r="W825" s="6"/>
      <c r="X825" s="6"/>
      <c r="Y825" s="6"/>
      <c r="Z825" s="6"/>
    </row>
    <row r="826" spans="1:26">
      <c r="A826" s="5"/>
      <c r="B826" s="5"/>
      <c r="C826" s="5"/>
      <c r="D826" s="5"/>
      <c r="E826" s="5"/>
      <c r="F826" s="5"/>
      <c r="G826" s="5"/>
      <c r="H826" s="5"/>
      <c r="I826" s="187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6"/>
      <c r="V826" s="6"/>
      <c r="W826" s="6"/>
      <c r="X826" s="6"/>
      <c r="Y826" s="6"/>
      <c r="Z826" s="6"/>
    </row>
    <row r="827" spans="1:26">
      <c r="A827" s="5"/>
      <c r="B827" s="5"/>
      <c r="C827" s="5"/>
      <c r="D827" s="5"/>
      <c r="E827" s="5"/>
      <c r="F827" s="5"/>
      <c r="G827" s="5"/>
      <c r="H827" s="5"/>
      <c r="I827" s="187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6"/>
      <c r="V827" s="6"/>
      <c r="W827" s="6"/>
      <c r="X827" s="6"/>
      <c r="Y827" s="6"/>
      <c r="Z827" s="6"/>
    </row>
    <row r="828" spans="1:26">
      <c r="A828" s="5"/>
      <c r="B828" s="5"/>
      <c r="C828" s="5"/>
      <c r="D828" s="5"/>
      <c r="E828" s="5"/>
      <c r="F828" s="5"/>
      <c r="G828" s="5"/>
      <c r="H828" s="5"/>
      <c r="I828" s="187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6"/>
      <c r="V828" s="6"/>
      <c r="W828" s="6"/>
      <c r="X828" s="6"/>
      <c r="Y828" s="6"/>
      <c r="Z828" s="6"/>
    </row>
    <row r="829" spans="1:26">
      <c r="A829" s="5"/>
      <c r="B829" s="5"/>
      <c r="C829" s="5"/>
      <c r="D829" s="5"/>
      <c r="E829" s="5"/>
      <c r="F829" s="5"/>
      <c r="G829" s="5"/>
      <c r="H829" s="5"/>
      <c r="I829" s="187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6"/>
      <c r="V829" s="6"/>
      <c r="W829" s="6"/>
      <c r="X829" s="6"/>
      <c r="Y829" s="6"/>
      <c r="Z829" s="6"/>
    </row>
    <row r="830" spans="1:26">
      <c r="A830" s="5"/>
      <c r="B830" s="5"/>
      <c r="C830" s="5"/>
      <c r="D830" s="5"/>
      <c r="E830" s="5"/>
      <c r="F830" s="5"/>
      <c r="G830" s="5"/>
      <c r="H830" s="5"/>
      <c r="I830" s="187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6"/>
      <c r="V830" s="6"/>
      <c r="W830" s="6"/>
      <c r="X830" s="6"/>
      <c r="Y830" s="6"/>
      <c r="Z830" s="6"/>
    </row>
    <row r="831" spans="1:26">
      <c r="A831" s="5"/>
      <c r="B831" s="5"/>
      <c r="C831" s="5"/>
      <c r="D831" s="5"/>
      <c r="E831" s="5"/>
      <c r="F831" s="5"/>
      <c r="G831" s="5"/>
      <c r="H831" s="5"/>
      <c r="I831" s="187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6"/>
      <c r="V831" s="6"/>
      <c r="W831" s="6"/>
      <c r="X831" s="6"/>
      <c r="Y831" s="6"/>
      <c r="Z831" s="6"/>
    </row>
    <row r="832" spans="1:26">
      <c r="A832" s="5"/>
      <c r="B832" s="5"/>
      <c r="C832" s="5"/>
      <c r="D832" s="5"/>
      <c r="E832" s="5"/>
      <c r="F832" s="5"/>
      <c r="G832" s="5"/>
      <c r="H832" s="5"/>
      <c r="I832" s="187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6"/>
      <c r="V832" s="6"/>
      <c r="W832" s="6"/>
      <c r="X832" s="6"/>
      <c r="Y832" s="6"/>
      <c r="Z832" s="6"/>
    </row>
    <row r="833" spans="1:26">
      <c r="A833" s="5"/>
      <c r="B833" s="5"/>
      <c r="C833" s="5"/>
      <c r="D833" s="5"/>
      <c r="E833" s="5"/>
      <c r="F833" s="5"/>
      <c r="G833" s="5"/>
      <c r="H833" s="5"/>
      <c r="I833" s="187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6"/>
      <c r="V833" s="6"/>
      <c r="W833" s="6"/>
      <c r="X833" s="6"/>
      <c r="Y833" s="6"/>
      <c r="Z833" s="6"/>
    </row>
    <row r="834" spans="1:26">
      <c r="A834" s="5"/>
      <c r="B834" s="5"/>
      <c r="C834" s="5"/>
      <c r="D834" s="5"/>
      <c r="E834" s="5"/>
      <c r="F834" s="5"/>
      <c r="G834" s="5"/>
      <c r="H834" s="5"/>
      <c r="I834" s="187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6"/>
      <c r="V834" s="6"/>
      <c r="W834" s="6"/>
      <c r="X834" s="6"/>
      <c r="Y834" s="6"/>
      <c r="Z834" s="6"/>
    </row>
    <row r="835" spans="1:26">
      <c r="A835" s="5"/>
      <c r="B835" s="5"/>
      <c r="C835" s="5"/>
      <c r="D835" s="5"/>
      <c r="E835" s="5"/>
      <c r="F835" s="5"/>
      <c r="G835" s="5"/>
      <c r="H835" s="5"/>
      <c r="I835" s="187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6"/>
      <c r="V835" s="6"/>
      <c r="W835" s="6"/>
      <c r="X835" s="6"/>
      <c r="Y835" s="6"/>
      <c r="Z835" s="6"/>
    </row>
    <row r="836" spans="1:26">
      <c r="A836" s="5"/>
      <c r="B836" s="5"/>
      <c r="C836" s="5"/>
      <c r="D836" s="5"/>
      <c r="E836" s="5"/>
      <c r="F836" s="5"/>
      <c r="G836" s="5"/>
      <c r="H836" s="5"/>
      <c r="I836" s="187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6"/>
      <c r="V836" s="6"/>
      <c r="W836" s="6"/>
      <c r="X836" s="6"/>
      <c r="Y836" s="6"/>
      <c r="Z836" s="6"/>
    </row>
    <row r="837" spans="1:26">
      <c r="A837" s="5"/>
      <c r="B837" s="5"/>
      <c r="C837" s="5"/>
      <c r="D837" s="5"/>
      <c r="E837" s="5"/>
      <c r="F837" s="5"/>
      <c r="G837" s="5"/>
      <c r="H837" s="5"/>
      <c r="I837" s="187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6"/>
      <c r="V837" s="6"/>
      <c r="W837" s="6"/>
      <c r="X837" s="6"/>
      <c r="Y837" s="6"/>
      <c r="Z837" s="6"/>
    </row>
    <row r="838" spans="1:26">
      <c r="A838" s="5"/>
      <c r="B838" s="5"/>
      <c r="C838" s="5"/>
      <c r="D838" s="5"/>
      <c r="E838" s="5"/>
      <c r="F838" s="5"/>
      <c r="G838" s="5"/>
      <c r="H838" s="5"/>
      <c r="I838" s="187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6"/>
      <c r="V838" s="6"/>
      <c r="W838" s="6"/>
      <c r="X838" s="6"/>
      <c r="Y838" s="6"/>
      <c r="Z838" s="6"/>
    </row>
    <row r="839" spans="1:26">
      <c r="A839" s="5"/>
      <c r="B839" s="5"/>
      <c r="C839" s="5"/>
      <c r="D839" s="5"/>
      <c r="E839" s="5"/>
      <c r="F839" s="5"/>
      <c r="G839" s="5"/>
      <c r="H839" s="5"/>
      <c r="I839" s="187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6"/>
      <c r="V839" s="6"/>
      <c r="W839" s="6"/>
      <c r="X839" s="6"/>
      <c r="Y839" s="6"/>
      <c r="Z839" s="6"/>
    </row>
    <row r="840" spans="1:26">
      <c r="A840" s="5"/>
      <c r="B840" s="5"/>
      <c r="C840" s="5"/>
      <c r="D840" s="5"/>
      <c r="E840" s="5"/>
      <c r="F840" s="5"/>
      <c r="G840" s="5"/>
      <c r="H840" s="5"/>
      <c r="I840" s="187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6"/>
      <c r="V840" s="6"/>
      <c r="W840" s="6"/>
      <c r="X840" s="6"/>
      <c r="Y840" s="6"/>
      <c r="Z840" s="6"/>
    </row>
    <row r="841" spans="1:26">
      <c r="A841" s="5"/>
      <c r="B841" s="5"/>
      <c r="C841" s="5"/>
      <c r="D841" s="5"/>
      <c r="E841" s="5"/>
      <c r="F841" s="5"/>
      <c r="G841" s="5"/>
      <c r="H841" s="5"/>
      <c r="I841" s="187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6"/>
      <c r="V841" s="6"/>
      <c r="W841" s="6"/>
      <c r="X841" s="6"/>
      <c r="Y841" s="6"/>
      <c r="Z841" s="6"/>
    </row>
    <row r="842" spans="1:26">
      <c r="A842" s="5"/>
      <c r="B842" s="5"/>
      <c r="C842" s="5"/>
      <c r="D842" s="5"/>
      <c r="E842" s="5"/>
      <c r="F842" s="5"/>
      <c r="G842" s="5"/>
      <c r="H842" s="5"/>
      <c r="I842" s="187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6"/>
      <c r="V842" s="6"/>
      <c r="W842" s="6"/>
      <c r="X842" s="6"/>
      <c r="Y842" s="6"/>
      <c r="Z842" s="6"/>
    </row>
    <row r="843" spans="1:26">
      <c r="A843" s="5"/>
      <c r="B843" s="5"/>
      <c r="C843" s="5"/>
      <c r="D843" s="5"/>
      <c r="E843" s="5"/>
      <c r="F843" s="5"/>
      <c r="G843" s="5"/>
      <c r="H843" s="5"/>
      <c r="I843" s="187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6"/>
      <c r="V843" s="6"/>
      <c r="W843" s="6"/>
      <c r="X843" s="6"/>
      <c r="Y843" s="6"/>
      <c r="Z843" s="6"/>
    </row>
    <row r="844" spans="1:26">
      <c r="A844" s="5"/>
      <c r="B844" s="5"/>
      <c r="C844" s="5"/>
      <c r="D844" s="5"/>
      <c r="E844" s="5"/>
      <c r="F844" s="5"/>
      <c r="G844" s="5"/>
      <c r="H844" s="5"/>
      <c r="I844" s="187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6"/>
      <c r="V844" s="6"/>
      <c r="W844" s="6"/>
      <c r="X844" s="6"/>
      <c r="Y844" s="6"/>
      <c r="Z844" s="6"/>
    </row>
    <row r="845" spans="1:26">
      <c r="A845" s="5"/>
      <c r="B845" s="5"/>
      <c r="C845" s="5"/>
      <c r="D845" s="5"/>
      <c r="E845" s="5"/>
      <c r="F845" s="5"/>
      <c r="G845" s="5"/>
      <c r="H845" s="5"/>
      <c r="I845" s="187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6"/>
      <c r="V845" s="6"/>
      <c r="W845" s="6"/>
      <c r="X845" s="6"/>
      <c r="Y845" s="6"/>
      <c r="Z845" s="6"/>
    </row>
    <row r="846" spans="1:26">
      <c r="A846" s="5"/>
      <c r="B846" s="5"/>
      <c r="C846" s="5"/>
      <c r="D846" s="5"/>
      <c r="E846" s="5"/>
      <c r="F846" s="5"/>
      <c r="G846" s="5"/>
      <c r="H846" s="5"/>
      <c r="I846" s="187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6"/>
      <c r="V846" s="6"/>
      <c r="W846" s="6"/>
      <c r="X846" s="6"/>
      <c r="Y846" s="6"/>
      <c r="Z846" s="6"/>
    </row>
    <row r="847" spans="1:26">
      <c r="A847" s="5"/>
      <c r="B847" s="5"/>
      <c r="C847" s="5"/>
      <c r="D847" s="5"/>
      <c r="E847" s="5"/>
      <c r="F847" s="5"/>
      <c r="G847" s="5"/>
      <c r="H847" s="5"/>
      <c r="I847" s="187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6"/>
      <c r="V847" s="6"/>
      <c r="W847" s="6"/>
      <c r="X847" s="6"/>
      <c r="Y847" s="6"/>
      <c r="Z847" s="6"/>
    </row>
    <row r="848" spans="1:26">
      <c r="A848" s="5"/>
      <c r="B848" s="5"/>
      <c r="C848" s="5"/>
      <c r="D848" s="5"/>
      <c r="E848" s="5"/>
      <c r="F848" s="5"/>
      <c r="G848" s="5"/>
      <c r="H848" s="5"/>
      <c r="I848" s="187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6"/>
      <c r="V848" s="6"/>
      <c r="W848" s="6"/>
      <c r="X848" s="6"/>
      <c r="Y848" s="6"/>
      <c r="Z848" s="6"/>
    </row>
    <row r="849" spans="1:26">
      <c r="A849" s="5"/>
      <c r="B849" s="5"/>
      <c r="C849" s="5"/>
      <c r="D849" s="5"/>
      <c r="E849" s="5"/>
      <c r="F849" s="5"/>
      <c r="G849" s="5"/>
      <c r="H849" s="5"/>
      <c r="I849" s="187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6"/>
      <c r="V849" s="6"/>
      <c r="W849" s="6"/>
      <c r="X849" s="6"/>
      <c r="Y849" s="6"/>
      <c r="Z849" s="6"/>
    </row>
    <row r="850" spans="1:26">
      <c r="A850" s="5"/>
      <c r="B850" s="5"/>
      <c r="C850" s="5"/>
      <c r="D850" s="5"/>
      <c r="E850" s="5"/>
      <c r="F850" s="5"/>
      <c r="G850" s="5"/>
      <c r="H850" s="5"/>
      <c r="I850" s="187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6"/>
      <c r="V850" s="6"/>
      <c r="W850" s="6"/>
      <c r="X850" s="6"/>
      <c r="Y850" s="6"/>
      <c r="Z850" s="6"/>
    </row>
    <row r="851" spans="1:26">
      <c r="A851" s="5"/>
      <c r="B851" s="5"/>
      <c r="C851" s="5"/>
      <c r="D851" s="5"/>
      <c r="E851" s="5"/>
      <c r="F851" s="5"/>
      <c r="G851" s="5"/>
      <c r="H851" s="5"/>
      <c r="I851" s="187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6"/>
      <c r="V851" s="6"/>
      <c r="W851" s="6"/>
      <c r="X851" s="6"/>
      <c r="Y851" s="6"/>
      <c r="Z851" s="6"/>
    </row>
    <row r="852" spans="1:26">
      <c r="A852" s="5"/>
      <c r="B852" s="5"/>
      <c r="C852" s="5"/>
      <c r="D852" s="5"/>
      <c r="E852" s="5"/>
      <c r="F852" s="5"/>
      <c r="G852" s="5"/>
      <c r="H852" s="5"/>
      <c r="I852" s="187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6"/>
      <c r="V852" s="6"/>
      <c r="W852" s="6"/>
      <c r="X852" s="6"/>
      <c r="Y852" s="6"/>
      <c r="Z852" s="6"/>
    </row>
    <row r="853" spans="1:26">
      <c r="A853" s="5"/>
      <c r="B853" s="5"/>
      <c r="C853" s="5"/>
      <c r="D853" s="5"/>
      <c r="E853" s="5"/>
      <c r="F853" s="5"/>
      <c r="G853" s="5"/>
      <c r="H853" s="5"/>
      <c r="I853" s="187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6"/>
      <c r="V853" s="6"/>
      <c r="W853" s="6"/>
      <c r="X853" s="6"/>
      <c r="Y853" s="6"/>
      <c r="Z853" s="6"/>
    </row>
    <row r="854" spans="1:26">
      <c r="A854" s="5"/>
      <c r="B854" s="5"/>
      <c r="C854" s="5"/>
      <c r="D854" s="5"/>
      <c r="E854" s="5"/>
      <c r="F854" s="5"/>
      <c r="G854" s="5"/>
      <c r="H854" s="5"/>
      <c r="I854" s="187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6"/>
      <c r="V854" s="6"/>
      <c r="W854" s="6"/>
      <c r="X854" s="6"/>
      <c r="Y854" s="6"/>
      <c r="Z854" s="6"/>
    </row>
    <row r="855" spans="1:26">
      <c r="A855" s="5"/>
      <c r="B855" s="5"/>
      <c r="C855" s="5"/>
      <c r="D855" s="5"/>
      <c r="E855" s="5"/>
      <c r="F855" s="5"/>
      <c r="G855" s="5"/>
      <c r="H855" s="5"/>
      <c r="I855" s="187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6"/>
      <c r="V855" s="6"/>
      <c r="W855" s="6"/>
      <c r="X855" s="6"/>
      <c r="Y855" s="6"/>
      <c r="Z855" s="6"/>
    </row>
    <row r="856" spans="1:26">
      <c r="A856" s="5"/>
      <c r="B856" s="5"/>
      <c r="C856" s="5"/>
      <c r="D856" s="5"/>
      <c r="E856" s="5"/>
      <c r="F856" s="5"/>
      <c r="G856" s="5"/>
      <c r="H856" s="5"/>
      <c r="I856" s="187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6"/>
      <c r="V856" s="6"/>
      <c r="W856" s="6"/>
      <c r="X856" s="6"/>
      <c r="Y856" s="6"/>
      <c r="Z856" s="6"/>
    </row>
    <row r="857" spans="1:26">
      <c r="A857" s="5"/>
      <c r="B857" s="5"/>
      <c r="C857" s="5"/>
      <c r="D857" s="5"/>
      <c r="E857" s="5"/>
      <c r="F857" s="5"/>
      <c r="G857" s="5"/>
      <c r="H857" s="5"/>
      <c r="I857" s="187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6"/>
      <c r="V857" s="6"/>
      <c r="W857" s="6"/>
      <c r="X857" s="6"/>
      <c r="Y857" s="6"/>
      <c r="Z857" s="6"/>
    </row>
    <row r="858" spans="1:26">
      <c r="A858" s="5"/>
      <c r="B858" s="5"/>
      <c r="C858" s="5"/>
      <c r="D858" s="5"/>
      <c r="E858" s="5"/>
      <c r="F858" s="5"/>
      <c r="G858" s="5"/>
      <c r="H858" s="5"/>
      <c r="I858" s="187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6"/>
      <c r="V858" s="6"/>
      <c r="W858" s="6"/>
      <c r="X858" s="6"/>
      <c r="Y858" s="6"/>
      <c r="Z858" s="6"/>
    </row>
    <row r="859" spans="1:26">
      <c r="A859" s="5"/>
      <c r="B859" s="5"/>
      <c r="C859" s="5"/>
      <c r="D859" s="5"/>
      <c r="E859" s="5"/>
      <c r="F859" s="5"/>
      <c r="G859" s="5"/>
      <c r="H859" s="5"/>
      <c r="I859" s="187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6"/>
      <c r="V859" s="6"/>
      <c r="W859" s="6"/>
      <c r="X859" s="6"/>
      <c r="Y859" s="6"/>
      <c r="Z859" s="6"/>
    </row>
    <row r="860" spans="1:26">
      <c r="A860" s="5"/>
      <c r="B860" s="5"/>
      <c r="C860" s="5"/>
      <c r="D860" s="5"/>
      <c r="E860" s="5"/>
      <c r="F860" s="5"/>
      <c r="G860" s="5"/>
      <c r="H860" s="5"/>
      <c r="I860" s="187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6"/>
      <c r="V860" s="6"/>
      <c r="W860" s="6"/>
      <c r="X860" s="6"/>
      <c r="Y860" s="6"/>
      <c r="Z860" s="6"/>
    </row>
    <row r="861" spans="1:26">
      <c r="A861" s="5"/>
      <c r="B861" s="5"/>
      <c r="C861" s="5"/>
      <c r="D861" s="5"/>
      <c r="E861" s="5"/>
      <c r="F861" s="5"/>
      <c r="G861" s="5"/>
      <c r="H861" s="5"/>
      <c r="I861" s="187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6"/>
      <c r="V861" s="6"/>
      <c r="W861" s="6"/>
      <c r="X861" s="6"/>
      <c r="Y861" s="6"/>
      <c r="Z861" s="6"/>
    </row>
    <row r="862" spans="1:26">
      <c r="A862" s="5"/>
      <c r="B862" s="5"/>
      <c r="C862" s="5"/>
      <c r="D862" s="5"/>
      <c r="E862" s="5"/>
      <c r="F862" s="5"/>
      <c r="G862" s="5"/>
      <c r="H862" s="5"/>
      <c r="I862" s="187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6"/>
      <c r="V862" s="6"/>
      <c r="W862" s="6"/>
      <c r="X862" s="6"/>
      <c r="Y862" s="6"/>
      <c r="Z862" s="6"/>
    </row>
    <row r="863" spans="1:26">
      <c r="A863" s="5"/>
      <c r="B863" s="5"/>
      <c r="C863" s="5"/>
      <c r="D863" s="5"/>
      <c r="E863" s="5"/>
      <c r="F863" s="5"/>
      <c r="G863" s="5"/>
      <c r="H863" s="5"/>
      <c r="I863" s="187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6"/>
      <c r="V863" s="6"/>
      <c r="W863" s="6"/>
      <c r="X863" s="6"/>
      <c r="Y863" s="6"/>
      <c r="Z863" s="6"/>
    </row>
    <row r="864" spans="1:26">
      <c r="A864" s="5"/>
      <c r="B864" s="5"/>
      <c r="C864" s="5"/>
      <c r="D864" s="5"/>
      <c r="E864" s="5"/>
      <c r="F864" s="5"/>
      <c r="G864" s="5"/>
      <c r="H864" s="5"/>
      <c r="I864" s="187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6"/>
      <c r="V864" s="6"/>
      <c r="W864" s="6"/>
      <c r="X864" s="6"/>
      <c r="Y864" s="6"/>
      <c r="Z864" s="6"/>
    </row>
    <row r="865" spans="1:26">
      <c r="A865" s="5"/>
      <c r="B865" s="5"/>
      <c r="C865" s="5"/>
      <c r="D865" s="5"/>
      <c r="E865" s="5"/>
      <c r="F865" s="5"/>
      <c r="G865" s="5"/>
      <c r="H865" s="5"/>
      <c r="I865" s="187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6"/>
      <c r="V865" s="6"/>
      <c r="W865" s="6"/>
      <c r="X865" s="6"/>
      <c r="Y865" s="6"/>
      <c r="Z865" s="6"/>
    </row>
    <row r="866" spans="1:26">
      <c r="A866" s="5"/>
      <c r="B866" s="5"/>
      <c r="C866" s="5"/>
      <c r="D866" s="5"/>
      <c r="E866" s="5"/>
      <c r="F866" s="5"/>
      <c r="G866" s="5"/>
      <c r="H866" s="5"/>
      <c r="I866" s="187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6"/>
      <c r="V866" s="6"/>
      <c r="W866" s="6"/>
      <c r="X866" s="6"/>
      <c r="Y866" s="6"/>
      <c r="Z866" s="6"/>
    </row>
    <row r="867" spans="1:26">
      <c r="A867" s="5"/>
      <c r="B867" s="5"/>
      <c r="C867" s="5"/>
      <c r="D867" s="5"/>
      <c r="E867" s="5"/>
      <c r="F867" s="5"/>
      <c r="G867" s="5"/>
      <c r="H867" s="5"/>
      <c r="I867" s="187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6"/>
      <c r="V867" s="6"/>
      <c r="W867" s="6"/>
      <c r="X867" s="6"/>
      <c r="Y867" s="6"/>
      <c r="Z867" s="6"/>
    </row>
    <row r="868" spans="1:26">
      <c r="A868" s="5"/>
      <c r="B868" s="5"/>
      <c r="C868" s="5"/>
      <c r="D868" s="5"/>
      <c r="E868" s="5"/>
      <c r="F868" s="5"/>
      <c r="G868" s="5"/>
      <c r="H868" s="5"/>
      <c r="I868" s="187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6"/>
      <c r="V868" s="6"/>
      <c r="W868" s="6"/>
      <c r="X868" s="6"/>
      <c r="Y868" s="6"/>
      <c r="Z868" s="6"/>
    </row>
    <row r="869" spans="1:26">
      <c r="A869" s="5"/>
      <c r="B869" s="5"/>
      <c r="C869" s="5"/>
      <c r="D869" s="5"/>
      <c r="E869" s="5"/>
      <c r="F869" s="5"/>
      <c r="G869" s="5"/>
      <c r="H869" s="5"/>
      <c r="I869" s="187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6"/>
      <c r="V869" s="6"/>
      <c r="W869" s="6"/>
      <c r="X869" s="6"/>
      <c r="Y869" s="6"/>
      <c r="Z869" s="6"/>
    </row>
    <row r="870" spans="1:26">
      <c r="A870" s="5"/>
      <c r="B870" s="5"/>
      <c r="C870" s="5"/>
      <c r="D870" s="5"/>
      <c r="E870" s="5"/>
      <c r="F870" s="5"/>
      <c r="G870" s="5"/>
      <c r="H870" s="5"/>
      <c r="I870" s="187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6"/>
      <c r="V870" s="6"/>
      <c r="W870" s="6"/>
      <c r="X870" s="6"/>
      <c r="Y870" s="6"/>
      <c r="Z870" s="6"/>
    </row>
    <row r="871" spans="1:26">
      <c r="A871" s="5"/>
      <c r="B871" s="5"/>
      <c r="C871" s="5"/>
      <c r="D871" s="5"/>
      <c r="E871" s="5"/>
      <c r="F871" s="5"/>
      <c r="G871" s="5"/>
      <c r="H871" s="5"/>
      <c r="I871" s="187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6"/>
      <c r="V871" s="6"/>
      <c r="W871" s="6"/>
      <c r="X871" s="6"/>
      <c r="Y871" s="6"/>
      <c r="Z871" s="6"/>
    </row>
    <row r="872" spans="1:26">
      <c r="A872" s="5"/>
      <c r="B872" s="5"/>
      <c r="C872" s="5"/>
      <c r="D872" s="5"/>
      <c r="E872" s="5"/>
      <c r="F872" s="5"/>
      <c r="G872" s="5"/>
      <c r="H872" s="5"/>
      <c r="I872" s="187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6"/>
      <c r="V872" s="6"/>
      <c r="W872" s="6"/>
      <c r="X872" s="6"/>
      <c r="Y872" s="6"/>
      <c r="Z872" s="6"/>
    </row>
    <row r="873" spans="1:26">
      <c r="A873" s="5"/>
      <c r="B873" s="5"/>
      <c r="C873" s="5"/>
      <c r="D873" s="5"/>
      <c r="E873" s="5"/>
      <c r="F873" s="5"/>
      <c r="G873" s="5"/>
      <c r="H873" s="5"/>
      <c r="I873" s="187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6"/>
      <c r="V873" s="6"/>
      <c r="W873" s="6"/>
      <c r="X873" s="6"/>
      <c r="Y873" s="6"/>
      <c r="Z873" s="6"/>
    </row>
    <row r="874" spans="1:26">
      <c r="A874" s="5"/>
      <c r="B874" s="5"/>
      <c r="C874" s="5"/>
      <c r="D874" s="5"/>
      <c r="E874" s="5"/>
      <c r="F874" s="5"/>
      <c r="G874" s="5"/>
      <c r="H874" s="5"/>
      <c r="I874" s="187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6"/>
      <c r="V874" s="6"/>
      <c r="W874" s="6"/>
      <c r="X874" s="6"/>
      <c r="Y874" s="6"/>
      <c r="Z874" s="6"/>
    </row>
    <row r="875" spans="1:26">
      <c r="A875" s="5"/>
      <c r="B875" s="5"/>
      <c r="C875" s="5"/>
      <c r="D875" s="5"/>
      <c r="E875" s="5"/>
      <c r="F875" s="5"/>
      <c r="G875" s="5"/>
      <c r="H875" s="5"/>
      <c r="I875" s="187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6"/>
      <c r="V875" s="6"/>
      <c r="W875" s="6"/>
      <c r="X875" s="6"/>
      <c r="Y875" s="6"/>
      <c r="Z875" s="6"/>
    </row>
    <row r="876" spans="1:26">
      <c r="A876" s="5"/>
      <c r="B876" s="5"/>
      <c r="C876" s="5"/>
      <c r="D876" s="5"/>
      <c r="E876" s="5"/>
      <c r="F876" s="5"/>
      <c r="G876" s="5"/>
      <c r="H876" s="5"/>
      <c r="I876" s="187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6"/>
      <c r="V876" s="6"/>
      <c r="W876" s="6"/>
      <c r="X876" s="6"/>
      <c r="Y876" s="6"/>
      <c r="Z876" s="6"/>
    </row>
    <row r="877" spans="1:26">
      <c r="A877" s="5"/>
      <c r="B877" s="5"/>
      <c r="C877" s="5"/>
      <c r="D877" s="5"/>
      <c r="E877" s="5"/>
      <c r="F877" s="5"/>
      <c r="G877" s="5"/>
      <c r="H877" s="5"/>
      <c r="I877" s="187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6"/>
      <c r="V877" s="6"/>
      <c r="W877" s="6"/>
      <c r="X877" s="6"/>
      <c r="Y877" s="6"/>
      <c r="Z877" s="6"/>
    </row>
    <row r="878" spans="1:26">
      <c r="A878" s="5"/>
      <c r="B878" s="5"/>
      <c r="C878" s="5"/>
      <c r="D878" s="5"/>
      <c r="E878" s="5"/>
      <c r="F878" s="5"/>
      <c r="G878" s="5"/>
      <c r="H878" s="5"/>
      <c r="I878" s="187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6"/>
      <c r="V878" s="6"/>
      <c r="W878" s="6"/>
      <c r="X878" s="6"/>
      <c r="Y878" s="6"/>
      <c r="Z878" s="6"/>
    </row>
    <row r="879" spans="1:26">
      <c r="A879" s="5"/>
      <c r="B879" s="5"/>
      <c r="C879" s="5"/>
      <c r="D879" s="5"/>
      <c r="E879" s="5"/>
      <c r="F879" s="5"/>
      <c r="G879" s="5"/>
      <c r="H879" s="5"/>
      <c r="I879" s="187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6"/>
      <c r="V879" s="6"/>
      <c r="W879" s="6"/>
      <c r="X879" s="6"/>
      <c r="Y879" s="6"/>
      <c r="Z879" s="6"/>
    </row>
    <row r="880" spans="1:26">
      <c r="A880" s="5"/>
      <c r="B880" s="5"/>
      <c r="C880" s="5"/>
      <c r="D880" s="5"/>
      <c r="E880" s="5"/>
      <c r="F880" s="5"/>
      <c r="G880" s="5"/>
      <c r="H880" s="5"/>
      <c r="I880" s="187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6"/>
      <c r="V880" s="6"/>
      <c r="W880" s="6"/>
      <c r="X880" s="6"/>
      <c r="Y880" s="6"/>
      <c r="Z880" s="6"/>
    </row>
    <row r="881" spans="1:26">
      <c r="A881" s="5"/>
      <c r="B881" s="5"/>
      <c r="C881" s="5"/>
      <c r="D881" s="5"/>
      <c r="E881" s="5"/>
      <c r="F881" s="5"/>
      <c r="G881" s="5"/>
      <c r="H881" s="5"/>
      <c r="I881" s="187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6"/>
      <c r="V881" s="6"/>
      <c r="W881" s="6"/>
      <c r="X881" s="6"/>
      <c r="Y881" s="6"/>
      <c r="Z881" s="6"/>
    </row>
    <row r="882" spans="1:26">
      <c r="A882" s="5"/>
      <c r="B882" s="5"/>
      <c r="C882" s="5"/>
      <c r="D882" s="5"/>
      <c r="E882" s="5"/>
      <c r="F882" s="5"/>
      <c r="G882" s="5"/>
      <c r="H882" s="5"/>
      <c r="I882" s="187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6"/>
      <c r="V882" s="6"/>
      <c r="W882" s="6"/>
      <c r="X882" s="6"/>
      <c r="Y882" s="6"/>
      <c r="Z882" s="6"/>
    </row>
    <row r="883" spans="1:26">
      <c r="A883" s="5"/>
      <c r="B883" s="5"/>
      <c r="C883" s="5"/>
      <c r="D883" s="5"/>
      <c r="E883" s="5"/>
      <c r="F883" s="5"/>
      <c r="G883" s="5"/>
      <c r="H883" s="5"/>
      <c r="I883" s="187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6"/>
      <c r="V883" s="6"/>
      <c r="W883" s="6"/>
      <c r="X883" s="6"/>
      <c r="Y883" s="6"/>
      <c r="Z883" s="6"/>
    </row>
    <row r="884" spans="1:26">
      <c r="A884" s="5"/>
      <c r="B884" s="5"/>
      <c r="C884" s="5"/>
      <c r="D884" s="5"/>
      <c r="E884" s="5"/>
      <c r="F884" s="5"/>
      <c r="G884" s="5"/>
      <c r="H884" s="5"/>
      <c r="I884" s="187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6"/>
      <c r="V884" s="6"/>
      <c r="W884" s="6"/>
      <c r="X884" s="6"/>
      <c r="Y884" s="6"/>
      <c r="Z884" s="6"/>
    </row>
    <row r="885" spans="1:26">
      <c r="A885" s="5"/>
      <c r="B885" s="5"/>
      <c r="C885" s="5"/>
      <c r="D885" s="5"/>
      <c r="E885" s="5"/>
      <c r="F885" s="5"/>
      <c r="G885" s="5"/>
      <c r="H885" s="5"/>
      <c r="I885" s="187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6"/>
      <c r="V885" s="6"/>
      <c r="W885" s="6"/>
      <c r="X885" s="6"/>
      <c r="Y885" s="6"/>
      <c r="Z885" s="6"/>
    </row>
    <row r="886" spans="1:26">
      <c r="A886" s="5"/>
      <c r="B886" s="5"/>
      <c r="C886" s="5"/>
      <c r="D886" s="5"/>
      <c r="E886" s="5"/>
      <c r="F886" s="5"/>
      <c r="G886" s="5"/>
      <c r="H886" s="5"/>
      <c r="I886" s="187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6"/>
      <c r="V886" s="6"/>
      <c r="W886" s="6"/>
      <c r="X886" s="6"/>
      <c r="Y886" s="6"/>
      <c r="Z886" s="6"/>
    </row>
    <row r="887" spans="1:26">
      <c r="A887" s="5"/>
      <c r="B887" s="5"/>
      <c r="C887" s="5"/>
      <c r="D887" s="5"/>
      <c r="E887" s="5"/>
      <c r="F887" s="5"/>
      <c r="G887" s="5"/>
      <c r="H887" s="5"/>
      <c r="I887" s="187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6"/>
      <c r="V887" s="6"/>
      <c r="W887" s="6"/>
      <c r="X887" s="6"/>
      <c r="Y887" s="6"/>
      <c r="Z887" s="6"/>
    </row>
    <row r="888" spans="1:26">
      <c r="A888" s="5"/>
      <c r="B888" s="5"/>
      <c r="C888" s="5"/>
      <c r="D888" s="5"/>
      <c r="E888" s="5"/>
      <c r="F888" s="5"/>
      <c r="G888" s="5"/>
      <c r="H888" s="5"/>
      <c r="I888" s="187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6"/>
      <c r="V888" s="6"/>
      <c r="W888" s="6"/>
      <c r="X888" s="6"/>
      <c r="Y888" s="6"/>
      <c r="Z888" s="6"/>
    </row>
    <row r="889" spans="1:26">
      <c r="A889" s="5"/>
      <c r="B889" s="5"/>
      <c r="C889" s="5"/>
      <c r="D889" s="5"/>
      <c r="E889" s="5"/>
      <c r="F889" s="5"/>
      <c r="G889" s="5"/>
      <c r="H889" s="5"/>
      <c r="I889" s="187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6"/>
      <c r="V889" s="6"/>
      <c r="W889" s="6"/>
      <c r="X889" s="6"/>
      <c r="Y889" s="6"/>
      <c r="Z889" s="6"/>
    </row>
    <row r="890" spans="1:26">
      <c r="A890" s="5"/>
      <c r="B890" s="5"/>
      <c r="C890" s="5"/>
      <c r="D890" s="5"/>
      <c r="E890" s="5"/>
      <c r="F890" s="5"/>
      <c r="G890" s="5"/>
      <c r="H890" s="5"/>
      <c r="I890" s="187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6"/>
      <c r="V890" s="6"/>
      <c r="W890" s="6"/>
      <c r="X890" s="6"/>
      <c r="Y890" s="6"/>
      <c r="Z890" s="6"/>
    </row>
    <row r="891" spans="1:26">
      <c r="A891" s="5"/>
      <c r="B891" s="5"/>
      <c r="C891" s="5"/>
      <c r="D891" s="5"/>
      <c r="E891" s="5"/>
      <c r="F891" s="5"/>
      <c r="G891" s="5"/>
      <c r="H891" s="5"/>
      <c r="I891" s="187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6"/>
      <c r="V891" s="6"/>
      <c r="W891" s="6"/>
      <c r="X891" s="6"/>
      <c r="Y891" s="6"/>
      <c r="Z891" s="6"/>
    </row>
    <row r="892" spans="1:26">
      <c r="A892" s="5"/>
      <c r="B892" s="5"/>
      <c r="C892" s="5"/>
      <c r="D892" s="5"/>
      <c r="E892" s="5"/>
      <c r="F892" s="5"/>
      <c r="G892" s="5"/>
      <c r="H892" s="5"/>
      <c r="I892" s="187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6"/>
      <c r="V892" s="6"/>
      <c r="W892" s="6"/>
      <c r="X892" s="6"/>
      <c r="Y892" s="6"/>
      <c r="Z892" s="6"/>
    </row>
    <row r="893" spans="1:26">
      <c r="A893" s="5"/>
      <c r="B893" s="5"/>
      <c r="C893" s="5"/>
      <c r="D893" s="5"/>
      <c r="E893" s="5"/>
      <c r="F893" s="5"/>
      <c r="G893" s="5"/>
      <c r="H893" s="5"/>
      <c r="I893" s="187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6"/>
      <c r="V893" s="6"/>
      <c r="W893" s="6"/>
      <c r="X893" s="6"/>
      <c r="Y893" s="6"/>
      <c r="Z893" s="6"/>
    </row>
    <row r="894" spans="1:26">
      <c r="A894" s="5"/>
      <c r="B894" s="5"/>
      <c r="C894" s="5"/>
      <c r="D894" s="5"/>
      <c r="E894" s="5"/>
      <c r="F894" s="5"/>
      <c r="G894" s="5"/>
      <c r="H894" s="5"/>
      <c r="I894" s="187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6"/>
      <c r="V894" s="6"/>
      <c r="W894" s="6"/>
      <c r="X894" s="6"/>
      <c r="Y894" s="6"/>
      <c r="Z894" s="6"/>
    </row>
    <row r="895" spans="1:26">
      <c r="A895" s="5"/>
      <c r="B895" s="5"/>
      <c r="C895" s="5"/>
      <c r="D895" s="5"/>
      <c r="E895" s="5"/>
      <c r="F895" s="5"/>
      <c r="G895" s="5"/>
      <c r="H895" s="5"/>
      <c r="I895" s="187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6"/>
      <c r="V895" s="6"/>
      <c r="W895" s="6"/>
      <c r="X895" s="6"/>
      <c r="Y895" s="6"/>
      <c r="Z895" s="6"/>
    </row>
    <row r="896" spans="1:26">
      <c r="A896" s="5"/>
      <c r="B896" s="5"/>
      <c r="C896" s="5"/>
      <c r="D896" s="5"/>
      <c r="E896" s="5"/>
      <c r="F896" s="5"/>
      <c r="G896" s="5"/>
      <c r="H896" s="5"/>
      <c r="I896" s="187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6"/>
      <c r="V896" s="6"/>
      <c r="W896" s="6"/>
      <c r="X896" s="6"/>
      <c r="Y896" s="6"/>
      <c r="Z896" s="6"/>
    </row>
    <row r="897" spans="1:26">
      <c r="A897" s="5"/>
      <c r="B897" s="5"/>
      <c r="C897" s="5"/>
      <c r="D897" s="5"/>
      <c r="E897" s="5"/>
      <c r="F897" s="5"/>
      <c r="G897" s="5"/>
      <c r="H897" s="5"/>
      <c r="I897" s="187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6"/>
      <c r="V897" s="6"/>
      <c r="W897" s="6"/>
      <c r="X897" s="6"/>
      <c r="Y897" s="6"/>
      <c r="Z897" s="6"/>
    </row>
    <row r="898" spans="1:26">
      <c r="A898" s="5"/>
      <c r="B898" s="5"/>
      <c r="C898" s="5"/>
      <c r="D898" s="5"/>
      <c r="E898" s="5"/>
      <c r="F898" s="5"/>
      <c r="G898" s="5"/>
      <c r="H898" s="5"/>
      <c r="I898" s="187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6"/>
      <c r="V898" s="6"/>
      <c r="W898" s="6"/>
      <c r="X898" s="6"/>
      <c r="Y898" s="6"/>
      <c r="Z898" s="6"/>
    </row>
    <row r="899" spans="1:26">
      <c r="A899" s="5"/>
      <c r="B899" s="5"/>
      <c r="C899" s="5"/>
      <c r="D899" s="5"/>
      <c r="E899" s="5"/>
      <c r="F899" s="5"/>
      <c r="G899" s="5"/>
      <c r="H899" s="5"/>
      <c r="I899" s="187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6"/>
      <c r="V899" s="6"/>
      <c r="W899" s="6"/>
      <c r="X899" s="6"/>
      <c r="Y899" s="6"/>
      <c r="Z899" s="6"/>
    </row>
    <row r="900" spans="1:26">
      <c r="A900" s="5"/>
      <c r="B900" s="5"/>
      <c r="C900" s="5"/>
      <c r="D900" s="5"/>
      <c r="E900" s="5"/>
      <c r="F900" s="5"/>
      <c r="G900" s="5"/>
      <c r="H900" s="5"/>
      <c r="I900" s="187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6"/>
      <c r="V900" s="6"/>
      <c r="W900" s="6"/>
      <c r="X900" s="6"/>
      <c r="Y900" s="6"/>
      <c r="Z900" s="6"/>
    </row>
    <row r="901" spans="1:26">
      <c r="A901" s="5"/>
      <c r="B901" s="5"/>
      <c r="C901" s="5"/>
      <c r="D901" s="5"/>
      <c r="E901" s="5"/>
      <c r="F901" s="5"/>
      <c r="G901" s="5"/>
      <c r="H901" s="5"/>
      <c r="I901" s="187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6"/>
      <c r="V901" s="6"/>
      <c r="W901" s="6"/>
      <c r="X901" s="6"/>
      <c r="Y901" s="6"/>
      <c r="Z901" s="6"/>
    </row>
    <row r="902" spans="1:26">
      <c r="A902" s="5"/>
      <c r="B902" s="5"/>
      <c r="C902" s="5"/>
      <c r="D902" s="5"/>
      <c r="E902" s="5"/>
      <c r="F902" s="5"/>
      <c r="G902" s="5"/>
      <c r="H902" s="5"/>
      <c r="I902" s="187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6"/>
      <c r="V902" s="6"/>
      <c r="W902" s="6"/>
      <c r="X902" s="6"/>
      <c r="Y902" s="6"/>
      <c r="Z902" s="6"/>
    </row>
    <row r="903" spans="1:26">
      <c r="A903" s="5"/>
      <c r="B903" s="5"/>
      <c r="C903" s="5"/>
      <c r="D903" s="5"/>
      <c r="E903" s="5"/>
      <c r="F903" s="5"/>
      <c r="G903" s="5"/>
      <c r="H903" s="5"/>
      <c r="I903" s="187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6"/>
      <c r="V903" s="6"/>
      <c r="W903" s="6"/>
      <c r="X903" s="6"/>
      <c r="Y903" s="6"/>
      <c r="Z903" s="6"/>
    </row>
    <row r="904" spans="1:26">
      <c r="A904" s="5"/>
      <c r="B904" s="5"/>
      <c r="C904" s="5"/>
      <c r="D904" s="5"/>
      <c r="E904" s="5"/>
      <c r="F904" s="5"/>
      <c r="G904" s="5"/>
      <c r="H904" s="5"/>
      <c r="I904" s="187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6"/>
      <c r="V904" s="6"/>
      <c r="W904" s="6"/>
      <c r="X904" s="6"/>
      <c r="Y904" s="6"/>
      <c r="Z904" s="6"/>
    </row>
    <row r="905" spans="1:26">
      <c r="A905" s="5"/>
      <c r="B905" s="5"/>
      <c r="C905" s="5"/>
      <c r="D905" s="5"/>
      <c r="E905" s="5"/>
      <c r="F905" s="5"/>
      <c r="G905" s="5"/>
      <c r="H905" s="5"/>
      <c r="I905" s="187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6"/>
      <c r="V905" s="6"/>
      <c r="W905" s="6"/>
      <c r="X905" s="6"/>
      <c r="Y905" s="6"/>
      <c r="Z905" s="6"/>
    </row>
    <row r="906" spans="1:26">
      <c r="A906" s="5"/>
      <c r="B906" s="5"/>
      <c r="C906" s="5"/>
      <c r="D906" s="5"/>
      <c r="E906" s="5"/>
      <c r="F906" s="5"/>
      <c r="G906" s="5"/>
      <c r="H906" s="5"/>
      <c r="I906" s="187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6"/>
      <c r="V906" s="6"/>
      <c r="W906" s="6"/>
      <c r="X906" s="6"/>
      <c r="Y906" s="6"/>
      <c r="Z906" s="6"/>
    </row>
    <row r="907" spans="1:26">
      <c r="A907" s="5"/>
      <c r="B907" s="5"/>
      <c r="C907" s="5"/>
      <c r="D907" s="5"/>
      <c r="E907" s="5"/>
      <c r="F907" s="5"/>
      <c r="G907" s="5"/>
      <c r="H907" s="5"/>
      <c r="I907" s="187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6"/>
      <c r="V907" s="6"/>
      <c r="W907" s="6"/>
      <c r="X907" s="6"/>
      <c r="Y907" s="6"/>
      <c r="Z907" s="6"/>
    </row>
    <row r="908" spans="1:26">
      <c r="A908" s="5"/>
      <c r="B908" s="5"/>
      <c r="C908" s="5"/>
      <c r="D908" s="5"/>
      <c r="E908" s="5"/>
      <c r="F908" s="5"/>
      <c r="G908" s="5"/>
      <c r="H908" s="5"/>
      <c r="I908" s="187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6"/>
      <c r="V908" s="6"/>
      <c r="W908" s="6"/>
      <c r="X908" s="6"/>
      <c r="Y908" s="6"/>
      <c r="Z908" s="6"/>
    </row>
    <row r="909" spans="1:26">
      <c r="A909" s="5"/>
      <c r="B909" s="5"/>
      <c r="C909" s="5"/>
      <c r="D909" s="5"/>
      <c r="E909" s="5"/>
      <c r="F909" s="5"/>
      <c r="G909" s="5"/>
      <c r="H909" s="5"/>
      <c r="I909" s="187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6"/>
      <c r="V909" s="6"/>
      <c r="W909" s="6"/>
      <c r="X909" s="6"/>
      <c r="Y909" s="6"/>
      <c r="Z909" s="6"/>
    </row>
    <row r="910" spans="1:26">
      <c r="A910" s="5"/>
      <c r="B910" s="5"/>
      <c r="C910" s="5"/>
      <c r="D910" s="5"/>
      <c r="E910" s="5"/>
      <c r="F910" s="5"/>
      <c r="G910" s="5"/>
      <c r="H910" s="5"/>
      <c r="I910" s="187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6"/>
      <c r="V910" s="6"/>
      <c r="W910" s="6"/>
      <c r="X910" s="6"/>
      <c r="Y910" s="6"/>
      <c r="Z910" s="6"/>
    </row>
    <row r="911" spans="1:26">
      <c r="A911" s="5"/>
      <c r="B911" s="5"/>
      <c r="C911" s="5"/>
      <c r="D911" s="5"/>
      <c r="E911" s="5"/>
      <c r="F911" s="5"/>
      <c r="G911" s="5"/>
      <c r="H911" s="5"/>
      <c r="I911" s="187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6"/>
      <c r="V911" s="6"/>
      <c r="W911" s="6"/>
      <c r="X911" s="6"/>
      <c r="Y911" s="6"/>
      <c r="Z911" s="6"/>
    </row>
    <row r="912" spans="1:26">
      <c r="A912" s="5"/>
      <c r="B912" s="5"/>
      <c r="C912" s="5"/>
      <c r="D912" s="5"/>
      <c r="E912" s="5"/>
      <c r="F912" s="5"/>
      <c r="G912" s="5"/>
      <c r="H912" s="5"/>
      <c r="I912" s="187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6"/>
      <c r="V912" s="6"/>
      <c r="W912" s="6"/>
      <c r="X912" s="6"/>
      <c r="Y912" s="6"/>
      <c r="Z912" s="6"/>
    </row>
    <row r="913" spans="1:26">
      <c r="A913" s="5"/>
      <c r="B913" s="5"/>
      <c r="C913" s="5"/>
      <c r="D913" s="5"/>
      <c r="E913" s="5"/>
      <c r="F913" s="5"/>
      <c r="G913" s="5"/>
      <c r="H913" s="5"/>
      <c r="I913" s="187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6"/>
      <c r="V913" s="6"/>
      <c r="W913" s="6"/>
      <c r="X913" s="6"/>
      <c r="Y913" s="6"/>
      <c r="Z913" s="6"/>
    </row>
    <row r="914" spans="1:26">
      <c r="A914" s="5"/>
      <c r="B914" s="5"/>
      <c r="C914" s="5"/>
      <c r="D914" s="5"/>
      <c r="E914" s="5"/>
      <c r="F914" s="5"/>
      <c r="G914" s="5"/>
      <c r="H914" s="5"/>
      <c r="I914" s="187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6"/>
      <c r="V914" s="6"/>
      <c r="W914" s="6"/>
      <c r="X914" s="6"/>
      <c r="Y914" s="6"/>
      <c r="Z914" s="6"/>
    </row>
    <row r="915" spans="1:26">
      <c r="A915" s="5"/>
      <c r="B915" s="5"/>
      <c r="C915" s="5"/>
      <c r="D915" s="5"/>
      <c r="E915" s="5"/>
      <c r="F915" s="5"/>
      <c r="G915" s="5"/>
      <c r="H915" s="5"/>
      <c r="I915" s="187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6"/>
      <c r="V915" s="6"/>
      <c r="W915" s="6"/>
      <c r="X915" s="6"/>
      <c r="Y915" s="6"/>
      <c r="Z915" s="6"/>
    </row>
    <row r="916" spans="1:26">
      <c r="A916" s="5"/>
      <c r="B916" s="5"/>
      <c r="C916" s="5"/>
      <c r="D916" s="5"/>
      <c r="E916" s="5"/>
      <c r="F916" s="5"/>
      <c r="G916" s="5"/>
      <c r="H916" s="5"/>
      <c r="I916" s="187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6"/>
      <c r="V916" s="6"/>
      <c r="W916" s="6"/>
      <c r="X916" s="6"/>
      <c r="Y916" s="6"/>
      <c r="Z916" s="6"/>
    </row>
    <row r="917" spans="1:26">
      <c r="A917" s="5"/>
      <c r="B917" s="5"/>
      <c r="C917" s="5"/>
      <c r="D917" s="5"/>
      <c r="E917" s="5"/>
      <c r="F917" s="5"/>
      <c r="G917" s="5"/>
      <c r="H917" s="5"/>
      <c r="I917" s="187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6"/>
      <c r="V917" s="6"/>
      <c r="W917" s="6"/>
      <c r="X917" s="6"/>
      <c r="Y917" s="6"/>
      <c r="Z917" s="6"/>
    </row>
    <row r="918" spans="1:26">
      <c r="A918" s="5"/>
      <c r="B918" s="5"/>
      <c r="C918" s="5"/>
      <c r="D918" s="5"/>
      <c r="E918" s="5"/>
      <c r="F918" s="5"/>
      <c r="G918" s="5"/>
      <c r="H918" s="5"/>
      <c r="I918" s="187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6"/>
      <c r="V918" s="6"/>
      <c r="W918" s="6"/>
      <c r="X918" s="6"/>
      <c r="Y918" s="6"/>
      <c r="Z918" s="6"/>
    </row>
    <row r="919" spans="1:26">
      <c r="A919" s="5"/>
      <c r="B919" s="5"/>
      <c r="C919" s="5"/>
      <c r="D919" s="5"/>
      <c r="E919" s="5"/>
      <c r="F919" s="5"/>
      <c r="G919" s="5"/>
      <c r="H919" s="5"/>
      <c r="I919" s="187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6"/>
      <c r="V919" s="6"/>
      <c r="W919" s="6"/>
      <c r="X919" s="6"/>
      <c r="Y919" s="6"/>
      <c r="Z919" s="6"/>
    </row>
    <row r="920" spans="1:26">
      <c r="A920" s="5"/>
      <c r="B920" s="5"/>
      <c r="C920" s="5"/>
      <c r="D920" s="5"/>
      <c r="E920" s="5"/>
      <c r="F920" s="5"/>
      <c r="G920" s="5"/>
      <c r="H920" s="5"/>
      <c r="I920" s="187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6"/>
      <c r="V920" s="6"/>
      <c r="W920" s="6"/>
      <c r="X920" s="6"/>
      <c r="Y920" s="6"/>
      <c r="Z920" s="6"/>
    </row>
    <row r="921" spans="1:26">
      <c r="A921" s="5"/>
      <c r="B921" s="5"/>
      <c r="C921" s="5"/>
      <c r="D921" s="5"/>
      <c r="E921" s="5"/>
      <c r="F921" s="5"/>
      <c r="G921" s="5"/>
      <c r="H921" s="5"/>
      <c r="I921" s="187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6"/>
      <c r="V921" s="6"/>
      <c r="W921" s="6"/>
      <c r="X921" s="6"/>
      <c r="Y921" s="6"/>
      <c r="Z921" s="6"/>
    </row>
    <row r="922" spans="1:26">
      <c r="A922" s="5"/>
      <c r="B922" s="5"/>
      <c r="C922" s="5"/>
      <c r="D922" s="5"/>
      <c r="E922" s="5"/>
      <c r="F922" s="5"/>
      <c r="G922" s="5"/>
      <c r="H922" s="5"/>
      <c r="I922" s="187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6"/>
      <c r="V922" s="6"/>
      <c r="W922" s="6"/>
      <c r="X922" s="6"/>
      <c r="Y922" s="6"/>
      <c r="Z922" s="6"/>
    </row>
    <row r="923" spans="1:26">
      <c r="A923" s="5"/>
      <c r="B923" s="5"/>
      <c r="C923" s="5"/>
      <c r="D923" s="5"/>
      <c r="E923" s="5"/>
      <c r="F923" s="5"/>
      <c r="G923" s="5"/>
      <c r="H923" s="5"/>
      <c r="I923" s="187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6"/>
      <c r="V923" s="6"/>
      <c r="W923" s="6"/>
      <c r="X923" s="6"/>
      <c r="Y923" s="6"/>
      <c r="Z923" s="6"/>
    </row>
    <row r="924" spans="1:26">
      <c r="A924" s="5"/>
      <c r="B924" s="5"/>
      <c r="C924" s="5"/>
      <c r="D924" s="5"/>
      <c r="E924" s="5"/>
      <c r="F924" s="5"/>
      <c r="G924" s="5"/>
      <c r="H924" s="5"/>
      <c r="I924" s="187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6"/>
      <c r="V924" s="6"/>
      <c r="W924" s="6"/>
      <c r="X924" s="6"/>
      <c r="Y924" s="6"/>
      <c r="Z924" s="6"/>
    </row>
    <row r="925" spans="1:26">
      <c r="A925" s="5"/>
      <c r="B925" s="5"/>
      <c r="C925" s="5"/>
      <c r="D925" s="5"/>
      <c r="E925" s="5"/>
      <c r="F925" s="5"/>
      <c r="G925" s="5"/>
      <c r="H925" s="5"/>
      <c r="I925" s="187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6"/>
      <c r="V925" s="6"/>
      <c r="W925" s="6"/>
      <c r="X925" s="6"/>
      <c r="Y925" s="6"/>
      <c r="Z925" s="6"/>
    </row>
    <row r="926" spans="1:26">
      <c r="A926" s="5"/>
      <c r="B926" s="5"/>
      <c r="C926" s="5"/>
      <c r="D926" s="5"/>
      <c r="E926" s="5"/>
      <c r="F926" s="5"/>
      <c r="G926" s="5"/>
      <c r="H926" s="5"/>
      <c r="I926" s="187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6"/>
      <c r="V926" s="6"/>
      <c r="W926" s="6"/>
      <c r="X926" s="6"/>
      <c r="Y926" s="6"/>
      <c r="Z926" s="6"/>
    </row>
    <row r="927" spans="1:26">
      <c r="A927" s="5"/>
      <c r="B927" s="5"/>
      <c r="C927" s="5"/>
      <c r="D927" s="5"/>
      <c r="E927" s="5"/>
      <c r="F927" s="5"/>
      <c r="G927" s="5"/>
      <c r="H927" s="5"/>
      <c r="I927" s="187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6"/>
      <c r="V927" s="6"/>
      <c r="W927" s="6"/>
      <c r="X927" s="6"/>
      <c r="Y927" s="6"/>
      <c r="Z927" s="6"/>
    </row>
    <row r="928" spans="1:26">
      <c r="A928" s="5"/>
      <c r="B928" s="5"/>
      <c r="C928" s="5"/>
      <c r="D928" s="5"/>
      <c r="E928" s="5"/>
      <c r="F928" s="5"/>
      <c r="G928" s="5"/>
      <c r="H928" s="5"/>
      <c r="I928" s="187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6"/>
      <c r="V928" s="6"/>
      <c r="W928" s="6"/>
      <c r="X928" s="6"/>
      <c r="Y928" s="6"/>
      <c r="Z928" s="6"/>
    </row>
    <row r="929" spans="1:26">
      <c r="A929" s="5"/>
      <c r="B929" s="5"/>
      <c r="C929" s="5"/>
      <c r="D929" s="5"/>
      <c r="E929" s="5"/>
      <c r="F929" s="5"/>
      <c r="G929" s="5"/>
      <c r="H929" s="5"/>
      <c r="I929" s="187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6"/>
      <c r="V929" s="6"/>
      <c r="W929" s="6"/>
      <c r="X929" s="6"/>
      <c r="Y929" s="6"/>
      <c r="Z929" s="6"/>
    </row>
    <row r="930" spans="1:26">
      <c r="A930" s="5"/>
      <c r="B930" s="5"/>
      <c r="C930" s="5"/>
      <c r="D930" s="5"/>
      <c r="E930" s="5"/>
      <c r="F930" s="5"/>
      <c r="G930" s="5"/>
      <c r="H930" s="5"/>
      <c r="I930" s="187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6"/>
      <c r="V930" s="6"/>
      <c r="W930" s="6"/>
      <c r="X930" s="6"/>
      <c r="Y930" s="6"/>
      <c r="Z930" s="6"/>
    </row>
    <row r="931" spans="1:26">
      <c r="A931" s="5"/>
      <c r="B931" s="5"/>
      <c r="C931" s="5"/>
      <c r="D931" s="5"/>
      <c r="E931" s="5"/>
      <c r="F931" s="5"/>
      <c r="G931" s="5"/>
      <c r="H931" s="5"/>
      <c r="I931" s="187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6"/>
      <c r="V931" s="6"/>
      <c r="W931" s="6"/>
      <c r="X931" s="6"/>
      <c r="Y931" s="6"/>
      <c r="Z931" s="6"/>
    </row>
    <row r="932" spans="1:26">
      <c r="A932" s="5"/>
      <c r="B932" s="5"/>
      <c r="C932" s="5"/>
      <c r="D932" s="5"/>
      <c r="E932" s="5"/>
      <c r="F932" s="5"/>
      <c r="G932" s="5"/>
      <c r="H932" s="5"/>
      <c r="I932" s="187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6"/>
      <c r="V932" s="6"/>
      <c r="W932" s="6"/>
      <c r="X932" s="6"/>
      <c r="Y932" s="6"/>
      <c r="Z932" s="6"/>
    </row>
    <row r="933" spans="1:26">
      <c r="A933" s="5"/>
      <c r="B933" s="5"/>
      <c r="C933" s="5"/>
      <c r="D933" s="5"/>
      <c r="E933" s="5"/>
      <c r="F933" s="5"/>
      <c r="G933" s="5"/>
      <c r="H933" s="5"/>
      <c r="I933" s="187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6"/>
      <c r="V933" s="6"/>
      <c r="W933" s="6"/>
      <c r="X933" s="6"/>
      <c r="Y933" s="6"/>
      <c r="Z933" s="6"/>
    </row>
    <row r="934" spans="1:26">
      <c r="A934" s="5"/>
      <c r="B934" s="5"/>
      <c r="C934" s="5"/>
      <c r="D934" s="5"/>
      <c r="E934" s="5"/>
      <c r="F934" s="5"/>
      <c r="G934" s="5"/>
      <c r="H934" s="5"/>
      <c r="I934" s="187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6"/>
      <c r="V934" s="6"/>
      <c r="W934" s="6"/>
      <c r="X934" s="6"/>
      <c r="Y934" s="6"/>
      <c r="Z934" s="6"/>
    </row>
    <row r="935" spans="1:26">
      <c r="A935" s="5"/>
      <c r="B935" s="5"/>
      <c r="C935" s="5"/>
      <c r="D935" s="5"/>
      <c r="E935" s="5"/>
      <c r="F935" s="5"/>
      <c r="G935" s="5"/>
      <c r="H935" s="5"/>
      <c r="I935" s="187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6"/>
      <c r="V935" s="6"/>
      <c r="W935" s="6"/>
      <c r="X935" s="6"/>
      <c r="Y935" s="6"/>
      <c r="Z935" s="6"/>
    </row>
    <row r="936" spans="1:26">
      <c r="A936" s="5"/>
      <c r="B936" s="5"/>
      <c r="C936" s="5"/>
      <c r="D936" s="5"/>
      <c r="E936" s="5"/>
      <c r="F936" s="5"/>
      <c r="G936" s="5"/>
      <c r="H936" s="5"/>
      <c r="I936" s="187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6"/>
      <c r="V936" s="6"/>
      <c r="W936" s="6"/>
      <c r="X936" s="6"/>
      <c r="Y936" s="6"/>
      <c r="Z936" s="6"/>
    </row>
    <row r="937" spans="1:26">
      <c r="A937" s="5"/>
      <c r="B937" s="5"/>
      <c r="C937" s="5"/>
      <c r="D937" s="5"/>
      <c r="E937" s="5"/>
      <c r="F937" s="5"/>
      <c r="G937" s="5"/>
      <c r="H937" s="5"/>
      <c r="I937" s="187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6"/>
      <c r="V937" s="6"/>
      <c r="W937" s="6"/>
      <c r="X937" s="6"/>
      <c r="Y937" s="6"/>
      <c r="Z937" s="6"/>
    </row>
    <row r="938" spans="1:26">
      <c r="A938" s="5"/>
      <c r="B938" s="5"/>
      <c r="C938" s="5"/>
      <c r="D938" s="5"/>
      <c r="E938" s="5"/>
      <c r="F938" s="5"/>
      <c r="G938" s="5"/>
      <c r="H938" s="5"/>
      <c r="I938" s="187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6"/>
      <c r="V938" s="6"/>
      <c r="W938" s="6"/>
      <c r="X938" s="6"/>
      <c r="Y938" s="6"/>
      <c r="Z938" s="6"/>
    </row>
    <row r="939" spans="1:26">
      <c r="A939" s="5"/>
      <c r="B939" s="5"/>
      <c r="C939" s="5"/>
      <c r="D939" s="5"/>
      <c r="E939" s="5"/>
      <c r="F939" s="5"/>
      <c r="G939" s="5"/>
      <c r="H939" s="5"/>
      <c r="I939" s="187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6"/>
      <c r="V939" s="6"/>
      <c r="W939" s="6"/>
      <c r="X939" s="6"/>
      <c r="Y939" s="6"/>
      <c r="Z939" s="6"/>
    </row>
    <row r="940" spans="1:26">
      <c r="A940" s="5"/>
      <c r="B940" s="5"/>
      <c r="C940" s="5"/>
      <c r="D940" s="5"/>
      <c r="E940" s="5"/>
      <c r="F940" s="5"/>
      <c r="G940" s="5"/>
      <c r="H940" s="5"/>
      <c r="I940" s="187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6"/>
      <c r="V940" s="6"/>
      <c r="W940" s="6"/>
      <c r="X940" s="6"/>
      <c r="Y940" s="6"/>
      <c r="Z940" s="6"/>
    </row>
    <row r="941" spans="1:26">
      <c r="A941" s="5"/>
      <c r="B941" s="5"/>
      <c r="C941" s="5"/>
      <c r="D941" s="5"/>
      <c r="E941" s="5"/>
      <c r="F941" s="5"/>
      <c r="G941" s="5"/>
      <c r="H941" s="5"/>
      <c r="I941" s="187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6"/>
      <c r="V941" s="6"/>
      <c r="W941" s="6"/>
      <c r="X941" s="6"/>
      <c r="Y941" s="6"/>
      <c r="Z941" s="6"/>
    </row>
    <row r="942" spans="1:26">
      <c r="A942" s="5"/>
      <c r="B942" s="5"/>
      <c r="C942" s="5"/>
      <c r="D942" s="5"/>
      <c r="E942" s="5"/>
      <c r="F942" s="5"/>
      <c r="G942" s="5"/>
      <c r="H942" s="5"/>
      <c r="I942" s="187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6"/>
      <c r="V942" s="6"/>
      <c r="W942" s="6"/>
      <c r="X942" s="6"/>
      <c r="Y942" s="6"/>
      <c r="Z942" s="6"/>
    </row>
    <row r="943" spans="1:26">
      <c r="A943" s="5"/>
      <c r="B943" s="5"/>
      <c r="C943" s="5"/>
      <c r="D943" s="5"/>
      <c r="E943" s="5"/>
      <c r="F943" s="5"/>
      <c r="G943" s="5"/>
      <c r="H943" s="5"/>
      <c r="I943" s="187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6"/>
      <c r="V943" s="6"/>
      <c r="W943" s="6"/>
      <c r="X943" s="6"/>
      <c r="Y943" s="6"/>
      <c r="Z943" s="6"/>
    </row>
    <row r="944" spans="1:26">
      <c r="A944" s="5"/>
      <c r="B944" s="5"/>
      <c r="C944" s="5"/>
      <c r="D944" s="5"/>
      <c r="E944" s="5"/>
      <c r="F944" s="5"/>
      <c r="G944" s="5"/>
      <c r="H944" s="5"/>
      <c r="I944" s="187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6"/>
      <c r="V944" s="6"/>
      <c r="W944" s="6"/>
      <c r="X944" s="6"/>
      <c r="Y944" s="6"/>
      <c r="Z944" s="6"/>
    </row>
    <row r="945" spans="1:26">
      <c r="A945" s="5"/>
      <c r="B945" s="5"/>
      <c r="C945" s="5"/>
      <c r="D945" s="5"/>
      <c r="E945" s="5"/>
      <c r="F945" s="5"/>
      <c r="G945" s="5"/>
      <c r="H945" s="5"/>
      <c r="I945" s="187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6"/>
      <c r="V945" s="6"/>
      <c r="W945" s="6"/>
      <c r="X945" s="6"/>
      <c r="Y945" s="6"/>
      <c r="Z945" s="6"/>
    </row>
    <row r="946" spans="1:26">
      <c r="A946" s="5"/>
      <c r="B946" s="5"/>
      <c r="C946" s="5"/>
      <c r="D946" s="5"/>
      <c r="E946" s="5"/>
      <c r="F946" s="5"/>
      <c r="G946" s="5"/>
      <c r="H946" s="5"/>
      <c r="I946" s="187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6"/>
      <c r="V946" s="6"/>
      <c r="W946" s="6"/>
      <c r="X946" s="6"/>
      <c r="Y946" s="6"/>
      <c r="Z946" s="6"/>
    </row>
    <row r="947" spans="1:26">
      <c r="A947" s="5"/>
      <c r="B947" s="5"/>
      <c r="C947" s="5"/>
      <c r="D947" s="5"/>
      <c r="E947" s="5"/>
      <c r="F947" s="5"/>
      <c r="G947" s="5"/>
      <c r="H947" s="5"/>
      <c r="I947" s="187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6"/>
      <c r="V947" s="6"/>
      <c r="W947" s="6"/>
      <c r="X947" s="6"/>
      <c r="Y947" s="6"/>
      <c r="Z947" s="6"/>
    </row>
    <row r="948" spans="1:26">
      <c r="A948" s="5"/>
      <c r="B948" s="5"/>
      <c r="C948" s="5"/>
      <c r="D948" s="5"/>
      <c r="E948" s="5"/>
      <c r="F948" s="5"/>
      <c r="G948" s="5"/>
      <c r="H948" s="5"/>
      <c r="I948" s="187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6"/>
      <c r="V948" s="6"/>
      <c r="W948" s="6"/>
      <c r="X948" s="6"/>
      <c r="Y948" s="6"/>
      <c r="Z948" s="6"/>
    </row>
    <row r="949" spans="1:26">
      <c r="A949" s="5"/>
      <c r="B949" s="5"/>
      <c r="C949" s="5"/>
      <c r="D949" s="5"/>
      <c r="E949" s="5"/>
      <c r="F949" s="5"/>
      <c r="G949" s="5"/>
      <c r="H949" s="5"/>
      <c r="I949" s="187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6"/>
      <c r="V949" s="6"/>
      <c r="W949" s="6"/>
      <c r="X949" s="6"/>
      <c r="Y949" s="6"/>
      <c r="Z949" s="6"/>
    </row>
    <row r="950" spans="1:26">
      <c r="A950" s="5"/>
      <c r="B950" s="5"/>
      <c r="C950" s="5"/>
      <c r="D950" s="5"/>
      <c r="E950" s="5"/>
      <c r="F950" s="5"/>
      <c r="G950" s="5"/>
      <c r="H950" s="5"/>
      <c r="I950" s="187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6"/>
      <c r="V950" s="6"/>
      <c r="W950" s="6"/>
      <c r="X950" s="6"/>
      <c r="Y950" s="6"/>
      <c r="Z950" s="6"/>
    </row>
    <row r="951" spans="1:26">
      <c r="A951" s="5"/>
      <c r="B951" s="5"/>
      <c r="C951" s="5"/>
      <c r="D951" s="5"/>
      <c r="E951" s="5"/>
      <c r="F951" s="5"/>
      <c r="G951" s="5"/>
      <c r="H951" s="5"/>
      <c r="I951" s="187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6"/>
      <c r="V951" s="6"/>
      <c r="W951" s="6"/>
      <c r="X951" s="6"/>
      <c r="Y951" s="6"/>
      <c r="Z951" s="6"/>
    </row>
    <row r="952" spans="1:26">
      <c r="A952" s="5"/>
      <c r="B952" s="5"/>
      <c r="C952" s="5"/>
      <c r="D952" s="5"/>
      <c r="E952" s="5"/>
      <c r="F952" s="5"/>
      <c r="G952" s="5"/>
      <c r="H952" s="5"/>
      <c r="I952" s="187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6"/>
      <c r="V952" s="6"/>
      <c r="W952" s="6"/>
      <c r="X952" s="6"/>
      <c r="Y952" s="6"/>
      <c r="Z952" s="6"/>
    </row>
    <row r="953" spans="1:26">
      <c r="A953" s="5"/>
      <c r="B953" s="5"/>
      <c r="C953" s="5"/>
      <c r="D953" s="5"/>
      <c r="E953" s="5"/>
      <c r="F953" s="5"/>
      <c r="G953" s="5"/>
      <c r="H953" s="5"/>
      <c r="I953" s="187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6"/>
      <c r="V953" s="6"/>
      <c r="W953" s="6"/>
      <c r="X953" s="6"/>
      <c r="Y953" s="6"/>
      <c r="Z953" s="6"/>
    </row>
    <row r="954" spans="1:26">
      <c r="A954" s="5"/>
      <c r="B954" s="5"/>
      <c r="C954" s="5"/>
      <c r="D954" s="5"/>
      <c r="E954" s="5"/>
      <c r="F954" s="5"/>
      <c r="G954" s="5"/>
      <c r="H954" s="5"/>
      <c r="I954" s="187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6"/>
      <c r="V954" s="6"/>
      <c r="W954" s="6"/>
      <c r="X954" s="6"/>
      <c r="Y954" s="6"/>
      <c r="Z954" s="6"/>
    </row>
    <row r="955" spans="1:26">
      <c r="A955" s="5"/>
      <c r="B955" s="5"/>
      <c r="C955" s="5"/>
      <c r="D955" s="5"/>
      <c r="E955" s="5"/>
      <c r="F955" s="5"/>
      <c r="G955" s="5"/>
      <c r="H955" s="5"/>
      <c r="I955" s="187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6"/>
      <c r="V955" s="6"/>
      <c r="W955" s="6"/>
      <c r="X955" s="6"/>
      <c r="Y955" s="6"/>
      <c r="Z955" s="6"/>
    </row>
    <row r="956" spans="1:26">
      <c r="A956" s="5"/>
      <c r="B956" s="5"/>
      <c r="C956" s="5"/>
      <c r="D956" s="5"/>
      <c r="E956" s="5"/>
      <c r="F956" s="5"/>
      <c r="G956" s="5"/>
      <c r="H956" s="5"/>
      <c r="I956" s="187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6"/>
      <c r="V956" s="6"/>
      <c r="W956" s="6"/>
      <c r="X956" s="6"/>
      <c r="Y956" s="6"/>
      <c r="Z956" s="6"/>
    </row>
    <row r="957" spans="1:26">
      <c r="A957" s="5"/>
      <c r="B957" s="5"/>
      <c r="C957" s="5"/>
      <c r="D957" s="5"/>
      <c r="E957" s="5"/>
      <c r="F957" s="5"/>
      <c r="G957" s="5"/>
      <c r="H957" s="5"/>
      <c r="I957" s="187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6"/>
      <c r="V957" s="6"/>
      <c r="W957" s="6"/>
      <c r="X957" s="6"/>
      <c r="Y957" s="6"/>
      <c r="Z957" s="6"/>
    </row>
    <row r="958" spans="1:26">
      <c r="A958" s="5"/>
      <c r="B958" s="5"/>
      <c r="C958" s="5"/>
      <c r="D958" s="5"/>
      <c r="E958" s="5"/>
      <c r="F958" s="5"/>
      <c r="G958" s="5"/>
      <c r="H958" s="5"/>
      <c r="I958" s="187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6"/>
      <c r="V958" s="6"/>
      <c r="W958" s="6"/>
      <c r="X958" s="6"/>
      <c r="Y958" s="6"/>
      <c r="Z958" s="6"/>
    </row>
    <row r="959" spans="1:26">
      <c r="A959" s="5"/>
      <c r="B959" s="5"/>
      <c r="C959" s="5"/>
      <c r="D959" s="5"/>
      <c r="E959" s="5"/>
      <c r="F959" s="5"/>
      <c r="G959" s="5"/>
      <c r="H959" s="5"/>
      <c r="I959" s="187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6"/>
      <c r="V959" s="6"/>
      <c r="W959" s="6"/>
      <c r="X959" s="6"/>
      <c r="Y959" s="6"/>
      <c r="Z959" s="6"/>
    </row>
    <row r="960" spans="1:26">
      <c r="A960" s="5"/>
      <c r="B960" s="5"/>
      <c r="C960" s="5"/>
      <c r="D960" s="5"/>
      <c r="E960" s="5"/>
      <c r="F960" s="5"/>
      <c r="G960" s="5"/>
      <c r="H960" s="5"/>
      <c r="I960" s="187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6"/>
      <c r="V960" s="6"/>
      <c r="W960" s="6"/>
      <c r="X960" s="6"/>
      <c r="Y960" s="6"/>
      <c r="Z960" s="6"/>
    </row>
    <row r="961" spans="1:26">
      <c r="A961" s="5"/>
      <c r="B961" s="5"/>
      <c r="C961" s="5"/>
      <c r="D961" s="5"/>
      <c r="E961" s="5"/>
      <c r="F961" s="5"/>
      <c r="G961" s="5"/>
      <c r="H961" s="5"/>
      <c r="I961" s="187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6"/>
      <c r="V961" s="6"/>
      <c r="W961" s="6"/>
      <c r="X961" s="6"/>
      <c r="Y961" s="6"/>
      <c r="Z961" s="6"/>
    </row>
    <row r="962" spans="1:26">
      <c r="A962" s="5"/>
      <c r="B962" s="5"/>
      <c r="C962" s="5"/>
      <c r="D962" s="5"/>
      <c r="E962" s="5"/>
      <c r="F962" s="5"/>
      <c r="G962" s="5"/>
      <c r="H962" s="5"/>
      <c r="I962" s="187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6"/>
      <c r="V962" s="6"/>
      <c r="W962" s="6"/>
      <c r="X962" s="6"/>
      <c r="Y962" s="6"/>
      <c r="Z962" s="6"/>
    </row>
    <row r="963" spans="1:26">
      <c r="A963" s="5"/>
      <c r="B963" s="5"/>
      <c r="C963" s="5"/>
      <c r="D963" s="5"/>
      <c r="E963" s="5"/>
      <c r="F963" s="5"/>
      <c r="G963" s="5"/>
      <c r="H963" s="5"/>
      <c r="I963" s="187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6"/>
      <c r="V963" s="6"/>
      <c r="W963" s="6"/>
      <c r="X963" s="6"/>
      <c r="Y963" s="6"/>
      <c r="Z963" s="6"/>
    </row>
    <row r="964" spans="1:26">
      <c r="A964" s="5"/>
      <c r="B964" s="5"/>
      <c r="C964" s="5"/>
      <c r="D964" s="5"/>
      <c r="E964" s="5"/>
      <c r="F964" s="5"/>
      <c r="G964" s="5"/>
      <c r="H964" s="5"/>
      <c r="I964" s="187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6"/>
      <c r="V964" s="6"/>
      <c r="W964" s="6"/>
      <c r="X964" s="6"/>
      <c r="Y964" s="6"/>
      <c r="Z964" s="6"/>
    </row>
    <row r="965" spans="1:26">
      <c r="A965" s="5"/>
      <c r="B965" s="5"/>
      <c r="C965" s="5"/>
      <c r="D965" s="5"/>
      <c r="E965" s="5"/>
      <c r="F965" s="5"/>
      <c r="G965" s="5"/>
      <c r="H965" s="5"/>
      <c r="I965" s="187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6"/>
      <c r="V965" s="6"/>
      <c r="W965" s="6"/>
      <c r="X965" s="6"/>
      <c r="Y965" s="6"/>
      <c r="Z965" s="6"/>
    </row>
    <row r="966" spans="1:26">
      <c r="A966" s="5"/>
      <c r="B966" s="5"/>
      <c r="C966" s="5"/>
      <c r="D966" s="5"/>
      <c r="E966" s="5"/>
      <c r="F966" s="5"/>
      <c r="G966" s="5"/>
      <c r="H966" s="5"/>
      <c r="I966" s="187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6"/>
      <c r="V966" s="6"/>
      <c r="W966" s="6"/>
      <c r="X966" s="6"/>
      <c r="Y966" s="6"/>
      <c r="Z966" s="6"/>
    </row>
    <row r="967" spans="1:26">
      <c r="A967" s="5"/>
      <c r="B967" s="5"/>
      <c r="C967" s="5"/>
      <c r="D967" s="5"/>
      <c r="E967" s="5"/>
      <c r="F967" s="5"/>
      <c r="G967" s="5"/>
      <c r="H967" s="5"/>
      <c r="I967" s="187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6"/>
      <c r="V967" s="6"/>
      <c r="W967" s="6"/>
      <c r="X967" s="6"/>
      <c r="Y967" s="6"/>
      <c r="Z967" s="6"/>
    </row>
    <row r="968" spans="1:26">
      <c r="A968" s="5"/>
      <c r="B968" s="5"/>
      <c r="C968" s="5"/>
      <c r="D968" s="5"/>
      <c r="E968" s="5"/>
      <c r="F968" s="5"/>
      <c r="G968" s="5"/>
      <c r="H968" s="5"/>
      <c r="I968" s="187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6"/>
      <c r="V968" s="6"/>
      <c r="W968" s="6"/>
      <c r="X968" s="6"/>
      <c r="Y968" s="6"/>
      <c r="Z968" s="6"/>
    </row>
    <row r="969" spans="1:26">
      <c r="A969" s="5"/>
      <c r="B969" s="5"/>
      <c r="C969" s="5"/>
      <c r="D969" s="5"/>
      <c r="E969" s="5"/>
      <c r="F969" s="5"/>
      <c r="G969" s="5"/>
      <c r="H969" s="5"/>
      <c r="I969" s="187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6"/>
      <c r="V969" s="6"/>
      <c r="W969" s="6"/>
      <c r="X969" s="6"/>
      <c r="Y969" s="6"/>
      <c r="Z969" s="6"/>
    </row>
    <row r="970" spans="1:26">
      <c r="A970" s="5"/>
      <c r="B970" s="5"/>
      <c r="C970" s="5"/>
      <c r="D970" s="5"/>
      <c r="E970" s="5"/>
      <c r="F970" s="5"/>
      <c r="G970" s="5"/>
      <c r="H970" s="5"/>
      <c r="I970" s="187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6"/>
      <c r="V970" s="6"/>
      <c r="W970" s="6"/>
      <c r="X970" s="6"/>
      <c r="Y970" s="6"/>
      <c r="Z970" s="6"/>
    </row>
    <row r="971" spans="1:26">
      <c r="A971" s="5"/>
      <c r="B971" s="5"/>
      <c r="C971" s="5"/>
      <c r="D971" s="5"/>
      <c r="E971" s="5"/>
      <c r="F971" s="5"/>
      <c r="G971" s="5"/>
      <c r="H971" s="5"/>
      <c r="I971" s="187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6"/>
      <c r="V971" s="6"/>
      <c r="W971" s="6"/>
      <c r="X971" s="6"/>
      <c r="Y971" s="6"/>
      <c r="Z971" s="6"/>
    </row>
    <row r="972" spans="1:26">
      <c r="A972" s="5"/>
      <c r="B972" s="5"/>
      <c r="C972" s="5"/>
      <c r="D972" s="5"/>
      <c r="E972" s="5"/>
      <c r="F972" s="5"/>
      <c r="G972" s="5"/>
      <c r="H972" s="5"/>
      <c r="I972" s="187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6"/>
      <c r="V972" s="6"/>
      <c r="W972" s="6"/>
      <c r="X972" s="6"/>
      <c r="Y972" s="6"/>
      <c r="Z972" s="6"/>
    </row>
    <row r="973" spans="1:26">
      <c r="A973" s="5"/>
      <c r="B973" s="5"/>
      <c r="C973" s="5"/>
      <c r="D973" s="5"/>
      <c r="E973" s="5"/>
      <c r="F973" s="5"/>
      <c r="G973" s="5"/>
      <c r="H973" s="5"/>
      <c r="I973" s="187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6"/>
      <c r="V973" s="6"/>
      <c r="W973" s="6"/>
      <c r="X973" s="6"/>
      <c r="Y973" s="6"/>
      <c r="Z973" s="6"/>
    </row>
    <row r="974" spans="1:26">
      <c r="A974" s="5"/>
      <c r="B974" s="5"/>
      <c r="C974" s="5"/>
      <c r="D974" s="5"/>
      <c r="E974" s="5"/>
      <c r="F974" s="5"/>
      <c r="G974" s="5"/>
      <c r="H974" s="5"/>
      <c r="I974" s="187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6"/>
      <c r="V974" s="6"/>
      <c r="W974" s="6"/>
      <c r="X974" s="6"/>
      <c r="Y974" s="6"/>
      <c r="Z974" s="6"/>
    </row>
    <row r="975" spans="1:26">
      <c r="A975" s="5"/>
      <c r="B975" s="5"/>
      <c r="C975" s="5"/>
      <c r="D975" s="5"/>
      <c r="E975" s="5"/>
      <c r="F975" s="5"/>
      <c r="G975" s="5"/>
      <c r="H975" s="5"/>
      <c r="I975" s="187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6"/>
      <c r="V975" s="6"/>
      <c r="W975" s="6"/>
      <c r="X975" s="6"/>
      <c r="Y975" s="6"/>
      <c r="Z975" s="6"/>
    </row>
    <row r="976" spans="1:26">
      <c r="A976" s="5"/>
      <c r="B976" s="5"/>
      <c r="C976" s="5"/>
      <c r="D976" s="5"/>
      <c r="E976" s="5"/>
      <c r="F976" s="5"/>
      <c r="G976" s="5"/>
      <c r="H976" s="5"/>
      <c r="I976" s="187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6"/>
      <c r="V976" s="6"/>
      <c r="W976" s="6"/>
      <c r="X976" s="6"/>
      <c r="Y976" s="6"/>
      <c r="Z976" s="6"/>
    </row>
    <row r="977" spans="1:26">
      <c r="A977" s="5"/>
      <c r="B977" s="5"/>
      <c r="C977" s="5"/>
      <c r="D977" s="5"/>
      <c r="E977" s="5"/>
      <c r="F977" s="5"/>
      <c r="G977" s="5"/>
      <c r="H977" s="5"/>
      <c r="I977" s="187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6"/>
      <c r="V977" s="6"/>
      <c r="W977" s="6"/>
      <c r="X977" s="6"/>
      <c r="Y977" s="6"/>
      <c r="Z977" s="6"/>
    </row>
    <row r="978" spans="1:26">
      <c r="A978" s="5"/>
      <c r="B978" s="5"/>
      <c r="C978" s="5"/>
      <c r="D978" s="5"/>
      <c r="E978" s="5"/>
      <c r="F978" s="5"/>
      <c r="G978" s="5"/>
      <c r="H978" s="5"/>
      <c r="I978" s="187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6"/>
      <c r="V978" s="6"/>
      <c r="W978" s="6"/>
      <c r="X978" s="6"/>
      <c r="Y978" s="6"/>
      <c r="Z978" s="6"/>
    </row>
    <row r="979" spans="1:26">
      <c r="A979" s="5"/>
      <c r="B979" s="5"/>
      <c r="C979" s="5"/>
      <c r="D979" s="5"/>
      <c r="E979" s="5"/>
      <c r="F979" s="5"/>
      <c r="G979" s="5"/>
      <c r="H979" s="5"/>
      <c r="I979" s="187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6"/>
      <c r="V979" s="6"/>
      <c r="W979" s="6"/>
      <c r="X979" s="6"/>
      <c r="Y979" s="6"/>
      <c r="Z979" s="6"/>
    </row>
    <row r="980" spans="1:26">
      <c r="A980" s="5"/>
      <c r="B980" s="5"/>
      <c r="C980" s="5"/>
      <c r="D980" s="5"/>
      <c r="E980" s="5"/>
      <c r="F980" s="5"/>
      <c r="G980" s="5"/>
      <c r="H980" s="5"/>
      <c r="I980" s="187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6"/>
      <c r="V980" s="6"/>
      <c r="W980" s="6"/>
      <c r="X980" s="6"/>
      <c r="Y980" s="6"/>
      <c r="Z980" s="6"/>
    </row>
    <row r="981" spans="1:26">
      <c r="A981" s="5"/>
      <c r="B981" s="5"/>
      <c r="C981" s="5"/>
      <c r="D981" s="5"/>
      <c r="E981" s="5"/>
      <c r="F981" s="5"/>
      <c r="G981" s="5"/>
      <c r="H981" s="5"/>
      <c r="I981" s="187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6"/>
      <c r="V981" s="6"/>
      <c r="W981" s="6"/>
      <c r="X981" s="6"/>
      <c r="Y981" s="6"/>
      <c r="Z981" s="6"/>
    </row>
    <row r="982" spans="1:26">
      <c r="A982" s="5"/>
      <c r="B982" s="5"/>
      <c r="C982" s="5"/>
      <c r="D982" s="5"/>
      <c r="E982" s="5"/>
      <c r="F982" s="5"/>
      <c r="G982" s="5"/>
      <c r="H982" s="5"/>
      <c r="I982" s="187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6"/>
      <c r="V982" s="6"/>
      <c r="W982" s="6"/>
      <c r="X982" s="6"/>
      <c r="Y982" s="6"/>
      <c r="Z982" s="6"/>
    </row>
    <row r="983" spans="1:26">
      <c r="A983" s="5"/>
      <c r="B983" s="5"/>
      <c r="C983" s="5"/>
      <c r="D983" s="5"/>
      <c r="E983" s="5"/>
      <c r="F983" s="5"/>
      <c r="G983" s="5"/>
      <c r="H983" s="5"/>
      <c r="I983" s="187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6"/>
      <c r="V983" s="6"/>
      <c r="W983" s="6"/>
      <c r="X983" s="6"/>
      <c r="Y983" s="6"/>
      <c r="Z983" s="6"/>
    </row>
    <row r="984" spans="1:26">
      <c r="A984" s="5"/>
      <c r="B984" s="5"/>
      <c r="C984" s="5"/>
      <c r="D984" s="5"/>
      <c r="E984" s="5"/>
      <c r="F984" s="5"/>
      <c r="G984" s="5"/>
      <c r="H984" s="5"/>
      <c r="I984" s="187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6"/>
      <c r="V984" s="6"/>
      <c r="W984" s="6"/>
      <c r="X984" s="6"/>
      <c r="Y984" s="6"/>
      <c r="Z984" s="6"/>
    </row>
    <row r="985" spans="1:26">
      <c r="A985" s="5"/>
      <c r="B985" s="5"/>
      <c r="C985" s="5"/>
      <c r="D985" s="5"/>
      <c r="E985" s="5"/>
      <c r="F985" s="5"/>
      <c r="G985" s="5"/>
      <c r="H985" s="5"/>
      <c r="I985" s="187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6"/>
      <c r="V985" s="6"/>
      <c r="W985" s="6"/>
      <c r="X985" s="6"/>
      <c r="Y985" s="6"/>
      <c r="Z985" s="6"/>
    </row>
    <row r="986" spans="1:26">
      <c r="A986" s="5"/>
      <c r="B986" s="5"/>
      <c r="C986" s="5"/>
      <c r="D986" s="5"/>
      <c r="E986" s="5"/>
      <c r="F986" s="5"/>
      <c r="G986" s="5"/>
      <c r="H986" s="5"/>
      <c r="I986" s="187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6"/>
      <c r="V986" s="6"/>
      <c r="W986" s="6"/>
      <c r="X986" s="6"/>
      <c r="Y986" s="6"/>
      <c r="Z986" s="6"/>
    </row>
    <row r="987" spans="1:26">
      <c r="A987" s="5"/>
      <c r="B987" s="5"/>
      <c r="C987" s="5"/>
      <c r="D987" s="5"/>
      <c r="E987" s="5"/>
      <c r="F987" s="5"/>
      <c r="G987" s="5"/>
      <c r="H987" s="5"/>
      <c r="I987" s="187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6"/>
      <c r="V987" s="6"/>
      <c r="W987" s="6"/>
      <c r="X987" s="6"/>
      <c r="Y987" s="6"/>
      <c r="Z987" s="6"/>
    </row>
    <row r="988" spans="1:26">
      <c r="A988" s="5"/>
      <c r="B988" s="5"/>
      <c r="C988" s="5"/>
      <c r="D988" s="5"/>
      <c r="E988" s="5"/>
      <c r="F988" s="5"/>
      <c r="G988" s="5"/>
      <c r="H988" s="5"/>
      <c r="I988" s="187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6"/>
      <c r="V988" s="6"/>
      <c r="W988" s="6"/>
      <c r="X988" s="6"/>
      <c r="Y988" s="6"/>
      <c r="Z988" s="6"/>
    </row>
    <row r="989" spans="1:26">
      <c r="A989" s="5"/>
      <c r="B989" s="5"/>
      <c r="C989" s="5"/>
      <c r="D989" s="5"/>
      <c r="E989" s="5"/>
      <c r="F989" s="5"/>
      <c r="G989" s="5"/>
      <c r="H989" s="5"/>
      <c r="I989" s="187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6"/>
      <c r="V989" s="6"/>
      <c r="W989" s="6"/>
      <c r="X989" s="6"/>
      <c r="Y989" s="6"/>
      <c r="Z989" s="6"/>
    </row>
    <row r="990" spans="1:26">
      <c r="A990" s="5"/>
      <c r="B990" s="5"/>
      <c r="C990" s="5"/>
      <c r="D990" s="5"/>
      <c r="E990" s="5"/>
      <c r="F990" s="5"/>
      <c r="G990" s="5"/>
      <c r="H990" s="5"/>
      <c r="I990" s="187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6"/>
      <c r="V990" s="6"/>
      <c r="W990" s="6"/>
      <c r="X990" s="6"/>
      <c r="Y990" s="6"/>
      <c r="Z990" s="6"/>
    </row>
    <row r="991" spans="1:26">
      <c r="A991" s="5"/>
      <c r="B991" s="5"/>
      <c r="C991" s="5"/>
      <c r="D991" s="5"/>
      <c r="E991" s="5"/>
      <c r="F991" s="5"/>
      <c r="G991" s="5"/>
      <c r="H991" s="5"/>
      <c r="I991" s="187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6"/>
      <c r="V991" s="6"/>
      <c r="W991" s="6"/>
      <c r="X991" s="6"/>
      <c r="Y991" s="6"/>
      <c r="Z991" s="6"/>
    </row>
    <row r="992" spans="1:26">
      <c r="A992" s="5"/>
      <c r="B992" s="5"/>
      <c r="C992" s="5"/>
      <c r="D992" s="5"/>
      <c r="E992" s="5"/>
      <c r="F992" s="5"/>
      <c r="G992" s="5"/>
      <c r="H992" s="5"/>
      <c r="I992" s="187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6"/>
      <c r="V992" s="6"/>
      <c r="W992" s="6"/>
      <c r="X992" s="6"/>
      <c r="Y992" s="6"/>
      <c r="Z992" s="6"/>
    </row>
    <row r="993" spans="1:26">
      <c r="A993" s="5"/>
      <c r="B993" s="5"/>
      <c r="C993" s="5"/>
      <c r="D993" s="5"/>
      <c r="E993" s="5"/>
      <c r="F993" s="5"/>
      <c r="G993" s="5"/>
      <c r="H993" s="5"/>
      <c r="I993" s="187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6"/>
      <c r="V993" s="6"/>
      <c r="W993" s="6"/>
      <c r="X993" s="6"/>
      <c r="Y993" s="6"/>
      <c r="Z993" s="6"/>
    </row>
    <row r="994" spans="1:26">
      <c r="A994" s="5"/>
      <c r="B994" s="5"/>
      <c r="C994" s="5"/>
      <c r="D994" s="5"/>
      <c r="E994" s="5"/>
      <c r="F994" s="5"/>
      <c r="G994" s="5"/>
      <c r="H994" s="5"/>
      <c r="I994" s="187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6"/>
      <c r="V994" s="6"/>
      <c r="W994" s="6"/>
      <c r="X994" s="6"/>
      <c r="Y994" s="6"/>
      <c r="Z994" s="6"/>
    </row>
    <row r="995" spans="1:26">
      <c r="A995" s="5"/>
      <c r="B995" s="5"/>
      <c r="C995" s="5"/>
      <c r="D995" s="5"/>
      <c r="E995" s="5"/>
      <c r="F995" s="5"/>
      <c r="G995" s="5"/>
      <c r="H995" s="5"/>
      <c r="I995" s="187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6"/>
      <c r="V995" s="6"/>
      <c r="W995" s="6"/>
      <c r="X995" s="6"/>
      <c r="Y995" s="6"/>
      <c r="Z995" s="6"/>
    </row>
    <row r="996" spans="1:26">
      <c r="A996" s="5"/>
      <c r="B996" s="5"/>
      <c r="C996" s="5"/>
      <c r="D996" s="5"/>
      <c r="E996" s="5"/>
      <c r="F996" s="5"/>
      <c r="G996" s="5"/>
      <c r="H996" s="5"/>
      <c r="I996" s="187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6"/>
      <c r="V996" s="6"/>
      <c r="W996" s="6"/>
      <c r="X996" s="6"/>
      <c r="Y996" s="6"/>
      <c r="Z996" s="6"/>
    </row>
    <row r="997" spans="1:26">
      <c r="A997" s="5"/>
      <c r="B997" s="5"/>
      <c r="C997" s="5"/>
      <c r="D997" s="5"/>
      <c r="E997" s="5"/>
      <c r="F997" s="5"/>
      <c r="G997" s="5"/>
      <c r="H997" s="5"/>
      <c r="I997" s="187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6"/>
      <c r="V997" s="6"/>
      <c r="W997" s="6"/>
      <c r="X997" s="6"/>
      <c r="Y997" s="6"/>
      <c r="Z997" s="6"/>
    </row>
    <row r="998" spans="1:26">
      <c r="A998" s="5"/>
      <c r="B998" s="5"/>
      <c r="C998" s="5"/>
      <c r="D998" s="5"/>
      <c r="E998" s="5"/>
      <c r="F998" s="5"/>
      <c r="G998" s="5"/>
      <c r="H998" s="5"/>
      <c r="I998" s="187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15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15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">
    <mergeCell ref="S3:T3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2"/>
  <sheetViews>
    <sheetView workbookViewId="0"/>
  </sheetViews>
  <sheetFormatPr baseColWidth="10" defaultColWidth="11.1640625" defaultRowHeight="15" customHeight="1"/>
  <cols>
    <col min="1" max="1" width="11.1640625" customWidth="1"/>
    <col min="2" max="2" width="32.5" customWidth="1"/>
    <col min="3" max="3" width="19.5" customWidth="1"/>
    <col min="4" max="4" width="35.83203125" customWidth="1"/>
    <col min="5" max="5" width="49.1640625" customWidth="1"/>
    <col min="6" max="6" width="29.33203125" customWidth="1"/>
    <col min="7" max="26" width="11.1640625" customWidth="1"/>
  </cols>
  <sheetData>
    <row r="1" spans="1:26">
      <c r="A1" s="73" t="s">
        <v>1100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>
      <c r="A3" s="137" t="s">
        <v>1065</v>
      </c>
      <c r="B3" s="137" t="s">
        <v>1066</v>
      </c>
      <c r="C3" s="137" t="s">
        <v>1101</v>
      </c>
      <c r="D3" s="137" t="s">
        <v>1069</v>
      </c>
      <c r="E3" s="137" t="s">
        <v>1102</v>
      </c>
      <c r="F3" s="137" t="s">
        <v>1103</v>
      </c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spans="1:26">
      <c r="A4" s="140">
        <v>0</v>
      </c>
      <c r="B4" s="140">
        <v>701897</v>
      </c>
      <c r="C4" s="140">
        <v>0</v>
      </c>
      <c r="D4" s="140">
        <f t="shared" ref="D4:D89" si="0">C4*1/6848</f>
        <v>0</v>
      </c>
      <c r="E4" s="140">
        <f t="shared" ref="E4:E89" si="1">D4*B4</f>
        <v>0</v>
      </c>
      <c r="F4" s="140">
        <f>E4</f>
        <v>0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140">
        <v>1</v>
      </c>
      <c r="B5" s="140">
        <v>730219</v>
      </c>
      <c r="C5" s="140">
        <v>0</v>
      </c>
      <c r="D5" s="140">
        <f t="shared" si="0"/>
        <v>0</v>
      </c>
      <c r="E5" s="140">
        <f t="shared" si="1"/>
        <v>0</v>
      </c>
      <c r="F5" s="140">
        <f>E4+E5</f>
        <v>0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140">
        <v>2</v>
      </c>
      <c r="B6" s="140">
        <v>759354</v>
      </c>
      <c r="C6" s="140">
        <v>0</v>
      </c>
      <c r="D6" s="140">
        <f t="shared" si="0"/>
        <v>0</v>
      </c>
      <c r="E6" s="140">
        <f t="shared" si="1"/>
        <v>0</v>
      </c>
      <c r="F6" s="140">
        <f>E4+E5+E6</f>
        <v>0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>
      <c r="A7" s="140">
        <v>3</v>
      </c>
      <c r="B7" s="140">
        <v>783321</v>
      </c>
      <c r="C7" s="140">
        <v>0</v>
      </c>
      <c r="D7" s="140">
        <f t="shared" si="0"/>
        <v>0</v>
      </c>
      <c r="E7" s="140">
        <f t="shared" si="1"/>
        <v>0</v>
      </c>
      <c r="F7" s="140">
        <f>E4+E5+E6+E7</f>
        <v>0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>
      <c r="A8" s="140">
        <v>4</v>
      </c>
      <c r="B8" s="140">
        <v>807539</v>
      </c>
      <c r="C8" s="140">
        <v>0</v>
      </c>
      <c r="D8" s="140">
        <f t="shared" si="0"/>
        <v>0</v>
      </c>
      <c r="E8" s="140">
        <f t="shared" si="1"/>
        <v>0</v>
      </c>
      <c r="F8" s="140">
        <f>E4+E5+E6+E7+E8</f>
        <v>0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>
      <c r="A9" s="140">
        <v>5</v>
      </c>
      <c r="B9" s="140">
        <v>806745</v>
      </c>
      <c r="C9" s="140">
        <v>0</v>
      </c>
      <c r="D9" s="140">
        <f t="shared" si="0"/>
        <v>0</v>
      </c>
      <c r="E9" s="140">
        <f t="shared" si="1"/>
        <v>0</v>
      </c>
      <c r="F9" s="140">
        <f>E4+E5+E6+E7+E8+E9</f>
        <v>0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>
      <c r="A10" s="140">
        <v>6</v>
      </c>
      <c r="B10" s="140">
        <v>813073</v>
      </c>
      <c r="C10" s="140">
        <v>0</v>
      </c>
      <c r="D10" s="140">
        <f t="shared" si="0"/>
        <v>0</v>
      </c>
      <c r="E10" s="140">
        <f t="shared" si="1"/>
        <v>0</v>
      </c>
      <c r="F10" s="140">
        <f>E4+E5+E6+E7+E8+E9+E10</f>
        <v>0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>
      <c r="A11" s="140">
        <v>7</v>
      </c>
      <c r="B11" s="140">
        <v>830700</v>
      </c>
      <c r="C11" s="140">
        <v>0</v>
      </c>
      <c r="D11" s="140">
        <f t="shared" si="0"/>
        <v>0</v>
      </c>
      <c r="E11" s="140">
        <f t="shared" si="1"/>
        <v>0</v>
      </c>
      <c r="F11" s="140">
        <f>E4+E5+E6+E7+E8+E9+E10+E11</f>
        <v>0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>
      <c r="A12" s="140">
        <v>8</v>
      </c>
      <c r="B12" s="140">
        <v>855000</v>
      </c>
      <c r="C12" s="140">
        <v>0</v>
      </c>
      <c r="D12" s="140">
        <f t="shared" si="0"/>
        <v>0</v>
      </c>
      <c r="E12" s="140">
        <f t="shared" si="1"/>
        <v>0</v>
      </c>
      <c r="F12" s="140">
        <f>E4+E5+E6+E7+E8+E9+E10+E11+E12</f>
        <v>0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140">
        <v>9</v>
      </c>
      <c r="B13" s="140">
        <v>841895</v>
      </c>
      <c r="C13" s="140">
        <v>0</v>
      </c>
      <c r="D13" s="140">
        <f t="shared" si="0"/>
        <v>0</v>
      </c>
      <c r="E13" s="140">
        <f t="shared" si="1"/>
        <v>0</v>
      </c>
      <c r="F13" s="140">
        <f>E4+E5+E6+E7+E8+E9+E10+E11+E12+E13</f>
        <v>0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140">
        <v>10</v>
      </c>
      <c r="B14" s="140">
        <v>826080</v>
      </c>
      <c r="C14" s="140">
        <v>0</v>
      </c>
      <c r="D14" s="140">
        <f t="shared" si="0"/>
        <v>0</v>
      </c>
      <c r="E14" s="140">
        <f t="shared" si="1"/>
        <v>0</v>
      </c>
      <c r="F14" s="140">
        <f>E4+E5+E6+E7+E8+E9+E10+E11+E12+E13+E14</f>
        <v>0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140">
        <v>11</v>
      </c>
      <c r="B15" s="140">
        <v>817287</v>
      </c>
      <c r="C15" s="140">
        <v>0</v>
      </c>
      <c r="D15" s="140">
        <f t="shared" si="0"/>
        <v>0</v>
      </c>
      <c r="E15" s="140">
        <f t="shared" si="1"/>
        <v>0</v>
      </c>
      <c r="F15" s="140">
        <f>E4+E5+E6+E7+E8+E9+E10+E11+E12+E13+E14+E15</f>
        <v>0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140">
        <v>12</v>
      </c>
      <c r="B16" s="140">
        <v>823732</v>
      </c>
      <c r="C16" s="140">
        <v>0</v>
      </c>
      <c r="D16" s="140">
        <f t="shared" si="0"/>
        <v>0</v>
      </c>
      <c r="E16" s="140">
        <f t="shared" si="1"/>
        <v>0</v>
      </c>
      <c r="F16" s="140">
        <f>E4+E5+E6+E7+E8+E9+E10+E11+E12+E13+E14+E15+E16</f>
        <v>0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140">
        <v>13</v>
      </c>
      <c r="B17" s="140">
        <v>796700</v>
      </c>
      <c r="C17" s="140">
        <v>0</v>
      </c>
      <c r="D17" s="140">
        <f t="shared" si="0"/>
        <v>0</v>
      </c>
      <c r="E17" s="140">
        <f t="shared" si="1"/>
        <v>0</v>
      </c>
      <c r="F17" s="140">
        <f>E4+E5+E6+E7+E8+E9+E10+E11+E12+E13+E14+E15+E16+E17</f>
        <v>0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140">
        <v>14</v>
      </c>
      <c r="B18" s="140">
        <v>781315</v>
      </c>
      <c r="C18" s="140">
        <v>0</v>
      </c>
      <c r="D18" s="140">
        <f t="shared" si="0"/>
        <v>0</v>
      </c>
      <c r="E18" s="140">
        <f t="shared" si="1"/>
        <v>0</v>
      </c>
      <c r="F18" s="140">
        <f t="shared" ref="F18:F89" si="2">E4+E5+E6+E7+E8+E9+E10+E11+E12+E13+E14+E15+E16+E17+E18</f>
        <v>0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140">
        <v>15</v>
      </c>
      <c r="B19" s="140">
        <v>752712</v>
      </c>
      <c r="C19" s="140">
        <v>0</v>
      </c>
      <c r="D19" s="140">
        <f t="shared" si="0"/>
        <v>0</v>
      </c>
      <c r="E19" s="140">
        <f t="shared" si="1"/>
        <v>0</v>
      </c>
      <c r="F19" s="140">
        <f t="shared" si="2"/>
        <v>0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40">
        <v>16</v>
      </c>
      <c r="B20" s="140">
        <v>740693</v>
      </c>
      <c r="C20" s="140">
        <v>0</v>
      </c>
      <c r="D20" s="140">
        <f t="shared" si="0"/>
        <v>0</v>
      </c>
      <c r="E20" s="140">
        <f t="shared" si="1"/>
        <v>0</v>
      </c>
      <c r="F20" s="140">
        <f t="shared" si="2"/>
        <v>0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>
      <c r="A21" s="140">
        <v>17</v>
      </c>
      <c r="B21" s="140">
        <v>722928</v>
      </c>
      <c r="C21" s="140">
        <v>0</v>
      </c>
      <c r="D21" s="140">
        <f t="shared" si="0"/>
        <v>0</v>
      </c>
      <c r="E21" s="140">
        <f t="shared" si="1"/>
        <v>0</v>
      </c>
      <c r="F21" s="140">
        <f t="shared" si="2"/>
        <v>0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>
      <c r="A22" s="140">
        <v>18</v>
      </c>
      <c r="B22" s="140">
        <v>717252</v>
      </c>
      <c r="C22" s="140">
        <v>0</v>
      </c>
      <c r="D22" s="140">
        <f t="shared" si="0"/>
        <v>0</v>
      </c>
      <c r="E22" s="140">
        <f t="shared" si="1"/>
        <v>0</v>
      </c>
      <c r="F22" s="140">
        <f t="shared" si="2"/>
        <v>0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>
      <c r="A23" s="140">
        <v>19</v>
      </c>
      <c r="B23" s="140">
        <v>750095</v>
      </c>
      <c r="C23" s="140">
        <v>0</v>
      </c>
      <c r="D23" s="140">
        <f t="shared" si="0"/>
        <v>0</v>
      </c>
      <c r="E23" s="140">
        <f t="shared" si="1"/>
        <v>0</v>
      </c>
      <c r="F23" s="140">
        <f t="shared" si="2"/>
        <v>0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>
      <c r="A24" s="140">
        <v>20</v>
      </c>
      <c r="B24" s="140">
        <v>778930</v>
      </c>
      <c r="C24" s="140">
        <v>0</v>
      </c>
      <c r="D24" s="140">
        <f t="shared" si="0"/>
        <v>0</v>
      </c>
      <c r="E24" s="140">
        <f t="shared" si="1"/>
        <v>0</v>
      </c>
      <c r="F24" s="140">
        <f t="shared" si="2"/>
        <v>0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>
      <c r="A25" s="140">
        <v>21</v>
      </c>
      <c r="B25" s="140">
        <v>810303</v>
      </c>
      <c r="C25" s="140">
        <v>0</v>
      </c>
      <c r="D25" s="140">
        <f t="shared" si="0"/>
        <v>0</v>
      </c>
      <c r="E25" s="140">
        <f t="shared" si="1"/>
        <v>0</v>
      </c>
      <c r="F25" s="140">
        <f t="shared" si="2"/>
        <v>0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>
      <c r="A26" s="140">
        <v>22</v>
      </c>
      <c r="B26" s="140">
        <v>827261</v>
      </c>
      <c r="C26" s="140">
        <v>0</v>
      </c>
      <c r="D26" s="140">
        <f t="shared" si="0"/>
        <v>0</v>
      </c>
      <c r="E26" s="140">
        <f t="shared" si="1"/>
        <v>0</v>
      </c>
      <c r="F26" s="140">
        <f t="shared" si="2"/>
        <v>0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>
      <c r="A27" s="140">
        <v>23</v>
      </c>
      <c r="B27" s="140">
        <v>856602</v>
      </c>
      <c r="C27" s="140">
        <v>0</v>
      </c>
      <c r="D27" s="140">
        <f t="shared" si="0"/>
        <v>0</v>
      </c>
      <c r="E27" s="140">
        <f t="shared" si="1"/>
        <v>0</v>
      </c>
      <c r="F27" s="140">
        <f t="shared" si="2"/>
        <v>0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140">
        <v>24</v>
      </c>
      <c r="B28" s="140">
        <v>860062</v>
      </c>
      <c r="C28" s="140">
        <v>2E-3</v>
      </c>
      <c r="D28" s="140">
        <f t="shared" si="0"/>
        <v>2.9205607476635516E-7</v>
      </c>
      <c r="E28" s="140">
        <f t="shared" si="1"/>
        <v>0.25118633177570093</v>
      </c>
      <c r="F28" s="140">
        <f t="shared" si="2"/>
        <v>0.25118633177570093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140">
        <v>25</v>
      </c>
      <c r="B29" s="140">
        <v>858738</v>
      </c>
      <c r="C29" s="140">
        <v>0</v>
      </c>
      <c r="D29" s="140">
        <f t="shared" si="0"/>
        <v>0</v>
      </c>
      <c r="E29" s="140">
        <f t="shared" si="1"/>
        <v>0</v>
      </c>
      <c r="F29" s="140">
        <f t="shared" si="2"/>
        <v>0.25118633177570093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140">
        <v>26</v>
      </c>
      <c r="B30" s="140">
        <v>884489</v>
      </c>
      <c r="C30" s="140">
        <v>0</v>
      </c>
      <c r="D30" s="140">
        <f t="shared" si="0"/>
        <v>0</v>
      </c>
      <c r="E30" s="140">
        <f t="shared" si="1"/>
        <v>0</v>
      </c>
      <c r="F30" s="140">
        <f t="shared" si="2"/>
        <v>0.25118633177570093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140">
        <v>27</v>
      </c>
      <c r="B31" s="140">
        <v>887131</v>
      </c>
      <c r="C31" s="140">
        <v>1E-3</v>
      </c>
      <c r="D31" s="140">
        <f t="shared" si="0"/>
        <v>1.4602803738317758E-7</v>
      </c>
      <c r="E31" s="140">
        <f t="shared" si="1"/>
        <v>0.1295459988317757</v>
      </c>
      <c r="F31" s="140">
        <f t="shared" si="2"/>
        <v>0.38073233060747663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140">
        <v>28</v>
      </c>
      <c r="B32" s="140">
        <v>914604</v>
      </c>
      <c r="C32" s="140">
        <v>1E-3</v>
      </c>
      <c r="D32" s="140">
        <f t="shared" si="0"/>
        <v>1.4602803738317758E-7</v>
      </c>
      <c r="E32" s="140">
        <f t="shared" si="1"/>
        <v>0.13355782710280376</v>
      </c>
      <c r="F32" s="140">
        <f t="shared" si="2"/>
        <v>0.51429015771028042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40">
        <v>29</v>
      </c>
      <c r="B33" s="140">
        <v>931668</v>
      </c>
      <c r="C33" s="140">
        <v>1E-3</v>
      </c>
      <c r="D33" s="140">
        <f t="shared" si="0"/>
        <v>1.4602803738317758E-7</v>
      </c>
      <c r="E33" s="140">
        <f t="shared" si="1"/>
        <v>0.13604964953271029</v>
      </c>
      <c r="F33" s="140">
        <f t="shared" si="2"/>
        <v>0.65033980724299068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40">
        <v>30</v>
      </c>
      <c r="B34" s="140">
        <v>914186</v>
      </c>
      <c r="C34" s="140">
        <v>1E-3</v>
      </c>
      <c r="D34" s="140">
        <f t="shared" si="0"/>
        <v>1.4602803738317758E-7</v>
      </c>
      <c r="E34" s="140">
        <f t="shared" si="1"/>
        <v>0.13349678738317758</v>
      </c>
      <c r="F34" s="140">
        <f t="shared" si="2"/>
        <v>0.78383659462616828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40">
        <v>31</v>
      </c>
      <c r="B35" s="140">
        <v>905920</v>
      </c>
      <c r="C35" s="140">
        <v>1E-3</v>
      </c>
      <c r="D35" s="140">
        <f t="shared" si="0"/>
        <v>1.4602803738317758E-7</v>
      </c>
      <c r="E35" s="140">
        <f t="shared" si="1"/>
        <v>0.13228971962616823</v>
      </c>
      <c r="F35" s="140">
        <f t="shared" si="2"/>
        <v>0.91612631425233648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40">
        <v>32</v>
      </c>
      <c r="B36" s="140">
        <v>913691</v>
      </c>
      <c r="C36" s="140">
        <v>1E-3</v>
      </c>
      <c r="D36" s="140">
        <f t="shared" si="0"/>
        <v>1.4602803738317758E-7</v>
      </c>
      <c r="E36" s="140">
        <f t="shared" si="1"/>
        <v>0.13342450350467291</v>
      </c>
      <c r="F36" s="140">
        <f t="shared" si="2"/>
        <v>1.0495508177570094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40">
        <v>33</v>
      </c>
      <c r="B37" s="140">
        <v>891015</v>
      </c>
      <c r="C37" s="140">
        <v>1E-3</v>
      </c>
      <c r="D37" s="140">
        <f t="shared" si="0"/>
        <v>1.4602803738317758E-7</v>
      </c>
      <c r="E37" s="140">
        <f t="shared" si="1"/>
        <v>0.13011317172897197</v>
      </c>
      <c r="F37" s="140">
        <f t="shared" si="2"/>
        <v>1.1796639894859813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40">
        <v>34</v>
      </c>
      <c r="B38" s="140">
        <v>897163</v>
      </c>
      <c r="C38" s="140">
        <v>2E-3</v>
      </c>
      <c r="D38" s="140">
        <f t="shared" si="0"/>
        <v>2.9205607476635516E-7</v>
      </c>
      <c r="E38" s="140">
        <f t="shared" si="1"/>
        <v>0.2620219042056075</v>
      </c>
      <c r="F38" s="140">
        <f t="shared" si="2"/>
        <v>1.4416858936915888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>
      <c r="A39" s="140">
        <v>35</v>
      </c>
      <c r="B39" s="140">
        <v>894424</v>
      </c>
      <c r="C39" s="140">
        <v>2E-3</v>
      </c>
      <c r="D39" s="140">
        <f t="shared" si="0"/>
        <v>2.9205607476635516E-7</v>
      </c>
      <c r="E39" s="140">
        <f t="shared" si="1"/>
        <v>0.26122196261682246</v>
      </c>
      <c r="F39" s="140">
        <f t="shared" si="2"/>
        <v>1.7029078563084112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>
      <c r="A40" s="140">
        <v>36</v>
      </c>
      <c r="B40" s="140">
        <v>872466</v>
      </c>
      <c r="C40" s="140">
        <v>2E-3</v>
      </c>
      <c r="D40" s="140">
        <f t="shared" si="0"/>
        <v>2.9205607476635516E-7</v>
      </c>
      <c r="E40" s="140">
        <f t="shared" si="1"/>
        <v>0.25480899532710283</v>
      </c>
      <c r="F40" s="140">
        <f t="shared" si="2"/>
        <v>1.9577168516355141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>
      <c r="A41" s="140">
        <v>37</v>
      </c>
      <c r="B41" s="140">
        <v>878205</v>
      </c>
      <c r="C41" s="140">
        <v>3.0000000000000001E-3</v>
      </c>
      <c r="D41" s="140">
        <f t="shared" si="0"/>
        <v>4.3808411214953271E-7</v>
      </c>
      <c r="E41" s="140">
        <f t="shared" si="1"/>
        <v>0.38472765771028039</v>
      </c>
      <c r="F41" s="140">
        <f t="shared" si="2"/>
        <v>2.3424445093457944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40">
        <v>38</v>
      </c>
      <c r="B42" s="140">
        <v>876420</v>
      </c>
      <c r="C42" s="140">
        <v>3.0000000000000001E-3</v>
      </c>
      <c r="D42" s="140">
        <f t="shared" si="0"/>
        <v>4.3808411214953271E-7</v>
      </c>
      <c r="E42" s="140">
        <f t="shared" si="1"/>
        <v>0.38394567757009346</v>
      </c>
      <c r="F42" s="140">
        <f t="shared" si="2"/>
        <v>2.726390186915888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40">
        <v>39</v>
      </c>
      <c r="B43" s="140">
        <v>882585</v>
      </c>
      <c r="C43" s="140">
        <v>3.0000000000000001E-3</v>
      </c>
      <c r="D43" s="140">
        <f t="shared" si="0"/>
        <v>4.3808411214953271E-7</v>
      </c>
      <c r="E43" s="140">
        <f t="shared" si="1"/>
        <v>0.38664646612149534</v>
      </c>
      <c r="F43" s="140">
        <f t="shared" si="2"/>
        <v>2.8618503212616826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40">
        <v>40</v>
      </c>
      <c r="B44" s="140">
        <v>882352</v>
      </c>
      <c r="C44" s="140">
        <v>4.0000000000000001E-3</v>
      </c>
      <c r="D44" s="140">
        <f t="shared" si="0"/>
        <v>5.8411214953271032E-7</v>
      </c>
      <c r="E44" s="140">
        <f t="shared" si="1"/>
        <v>0.51539252336448604</v>
      </c>
      <c r="F44" s="140">
        <f t="shared" si="2"/>
        <v>3.3772428446261689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40">
        <v>41</v>
      </c>
      <c r="B45" s="140">
        <v>846976</v>
      </c>
      <c r="C45" s="140">
        <v>4.0000000000000001E-3</v>
      </c>
      <c r="D45" s="140">
        <f t="shared" si="0"/>
        <v>5.8411214953271032E-7</v>
      </c>
      <c r="E45" s="140">
        <f t="shared" si="1"/>
        <v>0.49472897196261684</v>
      </c>
      <c r="F45" s="140">
        <f t="shared" si="2"/>
        <v>3.8719718165887858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40">
        <v>42</v>
      </c>
      <c r="B46" s="140">
        <v>790568</v>
      </c>
      <c r="C46" s="140">
        <v>5.0000000000000001E-3</v>
      </c>
      <c r="D46" s="140">
        <f t="shared" si="0"/>
        <v>7.3014018691588782E-7</v>
      </c>
      <c r="E46" s="140">
        <f t="shared" si="1"/>
        <v>0.57722546728971957</v>
      </c>
      <c r="F46" s="140">
        <f t="shared" si="2"/>
        <v>4.3196512850467297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40">
        <v>43</v>
      </c>
      <c r="B47" s="140">
        <v>778286</v>
      </c>
      <c r="C47" s="140">
        <v>6.0000000000000001E-3</v>
      </c>
      <c r="D47" s="140">
        <f t="shared" si="0"/>
        <v>8.7616822429906542E-7</v>
      </c>
      <c r="E47" s="140">
        <f t="shared" si="1"/>
        <v>0.68190946261682239</v>
      </c>
      <c r="F47" s="140">
        <f t="shared" si="2"/>
        <v>4.8680029205607482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40">
        <v>44</v>
      </c>
      <c r="B48" s="140">
        <v>793361</v>
      </c>
      <c r="C48" s="140">
        <v>7.0000000000000001E-3</v>
      </c>
      <c r="D48" s="140">
        <f t="shared" si="0"/>
        <v>1.0221962616822429E-6</v>
      </c>
      <c r="E48" s="140">
        <f t="shared" si="1"/>
        <v>0.81097064836448596</v>
      </c>
      <c r="F48" s="140">
        <f t="shared" si="2"/>
        <v>5.5429239193925239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40">
        <v>45</v>
      </c>
      <c r="B49" s="140">
        <v>807777</v>
      </c>
      <c r="C49" s="140">
        <v>8.0000000000000002E-3</v>
      </c>
      <c r="D49" s="140">
        <f t="shared" si="0"/>
        <v>1.1682242990654206E-6</v>
      </c>
      <c r="E49" s="140">
        <f t="shared" si="1"/>
        <v>0.94366471962616827</v>
      </c>
      <c r="F49" s="140">
        <f t="shared" si="2"/>
        <v>6.3530918516355142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40">
        <v>46</v>
      </c>
      <c r="B50" s="140">
        <v>821621</v>
      </c>
      <c r="C50" s="140">
        <v>8.9999999999999993E-3</v>
      </c>
      <c r="D50" s="140">
        <f t="shared" si="0"/>
        <v>1.3142523364485981E-6</v>
      </c>
      <c r="E50" s="140">
        <f t="shared" si="1"/>
        <v>1.0798173189252336</v>
      </c>
      <c r="F50" s="140">
        <f t="shared" si="2"/>
        <v>7.3006194509345796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40">
        <v>47</v>
      </c>
      <c r="B51" s="140">
        <v>857254</v>
      </c>
      <c r="C51" s="140">
        <v>0.01</v>
      </c>
      <c r="D51" s="140">
        <f t="shared" si="0"/>
        <v>1.4602803738317756E-6</v>
      </c>
      <c r="E51" s="140">
        <f t="shared" si="1"/>
        <v>1.251831191588785</v>
      </c>
      <c r="F51" s="140">
        <f t="shared" si="2"/>
        <v>8.4190261390186922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40">
        <v>48</v>
      </c>
      <c r="B52" s="140">
        <v>894159</v>
      </c>
      <c r="C52" s="140">
        <v>1.2E-2</v>
      </c>
      <c r="D52" s="140">
        <f t="shared" si="0"/>
        <v>1.7523364485981308E-6</v>
      </c>
      <c r="E52" s="140">
        <f t="shared" si="1"/>
        <v>1.566867406542056</v>
      </c>
      <c r="F52" s="140">
        <f t="shared" si="2"/>
        <v>9.8557803738317755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40">
        <v>49</v>
      </c>
      <c r="B53" s="140">
        <v>923156</v>
      </c>
      <c r="C53" s="140">
        <v>1.2999999999999999E-2</v>
      </c>
      <c r="D53" s="140">
        <f t="shared" si="0"/>
        <v>1.8983644859813083E-6</v>
      </c>
      <c r="E53" s="140">
        <f t="shared" si="1"/>
        <v>1.7524865654205606</v>
      </c>
      <c r="F53" s="140">
        <f t="shared" si="2"/>
        <v>11.34624503504673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40">
        <v>50</v>
      </c>
      <c r="B54" s="140">
        <v>901680</v>
      </c>
      <c r="C54" s="140">
        <v>1.4999999999999999E-2</v>
      </c>
      <c r="D54" s="140">
        <f t="shared" si="0"/>
        <v>2.1904205607476636E-6</v>
      </c>
      <c r="E54" s="140">
        <f t="shared" si="1"/>
        <v>1.9750584112149532</v>
      </c>
      <c r="F54" s="140">
        <f t="shared" si="2"/>
        <v>13.06008148364486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40">
        <v>51</v>
      </c>
      <c r="B55" s="140">
        <v>923655</v>
      </c>
      <c r="C55" s="140">
        <v>1.7000000000000001E-2</v>
      </c>
      <c r="D55" s="140">
        <f t="shared" si="0"/>
        <v>2.482476635514019E-6</v>
      </c>
      <c r="E55" s="140">
        <f t="shared" si="1"/>
        <v>2.2929519567757013</v>
      </c>
      <c r="F55" s="140">
        <f t="shared" si="2"/>
        <v>15.098224445093457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40">
        <v>52</v>
      </c>
      <c r="B56" s="140">
        <v>923357</v>
      </c>
      <c r="C56" s="140">
        <v>1.9E-2</v>
      </c>
      <c r="D56" s="140">
        <f t="shared" si="0"/>
        <v>2.7745327102803736E-6</v>
      </c>
      <c r="E56" s="140">
        <f t="shared" si="1"/>
        <v>2.5618841997663551</v>
      </c>
      <c r="F56" s="140">
        <f t="shared" si="2"/>
        <v>17.275380987149532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40">
        <v>53</v>
      </c>
      <c r="B57" s="140">
        <v>934714</v>
      </c>
      <c r="C57" s="140">
        <v>2.1000000000000001E-2</v>
      </c>
      <c r="D57" s="140">
        <f t="shared" si="0"/>
        <v>3.066588785046729E-6</v>
      </c>
      <c r="E57" s="140">
        <f t="shared" si="1"/>
        <v>2.8663834696261681</v>
      </c>
      <c r="F57" s="140">
        <f t="shared" si="2"/>
        <v>19.757818779205607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40">
        <v>54</v>
      </c>
      <c r="B58" s="140">
        <v>932611</v>
      </c>
      <c r="C58" s="140">
        <v>2.3E-2</v>
      </c>
      <c r="D58" s="140">
        <f t="shared" si="0"/>
        <v>3.358644859813084E-6</v>
      </c>
      <c r="E58" s="140">
        <f t="shared" si="1"/>
        <v>3.1323091413551403</v>
      </c>
      <c r="F58" s="140">
        <f t="shared" si="2"/>
        <v>22.50348145443925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40">
        <v>55</v>
      </c>
      <c r="B59" s="140">
        <v>938738</v>
      </c>
      <c r="C59" s="140">
        <v>2.5000000000000001E-2</v>
      </c>
      <c r="D59" s="140">
        <f t="shared" si="0"/>
        <v>3.6507009345794394E-6</v>
      </c>
      <c r="E59" s="140">
        <f t="shared" si="1"/>
        <v>3.4270516939252338</v>
      </c>
      <c r="F59" s="140">
        <f t="shared" si="2"/>
        <v>25.415140624999999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40">
        <v>56</v>
      </c>
      <c r="B60" s="140">
        <v>928163</v>
      </c>
      <c r="C60" s="140">
        <v>2.8000000000000001E-2</v>
      </c>
      <c r="D60" s="140">
        <f t="shared" si="0"/>
        <v>4.0887850467289717E-6</v>
      </c>
      <c r="E60" s="140">
        <f t="shared" si="1"/>
        <v>3.7950589953271026</v>
      </c>
      <c r="F60" s="140">
        <f t="shared" si="2"/>
        <v>28.715470648364484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40">
        <v>57</v>
      </c>
      <c r="B61" s="140">
        <v>906643</v>
      </c>
      <c r="C61" s="140">
        <v>0.03</v>
      </c>
      <c r="D61" s="140">
        <f t="shared" si="0"/>
        <v>4.3808411214953271E-6</v>
      </c>
      <c r="E61" s="140">
        <f t="shared" si="1"/>
        <v>3.9718589369158877</v>
      </c>
      <c r="F61" s="140">
        <f t="shared" si="2"/>
        <v>32.110104117990652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40">
        <v>58</v>
      </c>
      <c r="B62" s="140">
        <v>884567</v>
      </c>
      <c r="C62" s="140">
        <v>3.2000000000000001E-2</v>
      </c>
      <c r="D62" s="140">
        <f t="shared" si="0"/>
        <v>4.6728971962616825E-6</v>
      </c>
      <c r="E62" s="140">
        <f t="shared" si="1"/>
        <v>4.133490654205608</v>
      </c>
      <c r="F62" s="140">
        <f t="shared" si="2"/>
        <v>35.561685309579438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40">
        <v>59</v>
      </c>
      <c r="B63" s="140">
        <v>852740</v>
      </c>
      <c r="C63" s="140">
        <v>3.4000000000000002E-2</v>
      </c>
      <c r="D63" s="140">
        <f t="shared" si="0"/>
        <v>4.964953271028038E-6</v>
      </c>
      <c r="E63" s="140">
        <f t="shared" si="1"/>
        <v>4.2338142523364493</v>
      </c>
      <c r="F63" s="140">
        <f t="shared" si="2"/>
        <v>38.984528913551401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40">
        <v>60</v>
      </c>
      <c r="B64" s="140">
        <v>816209</v>
      </c>
      <c r="C64" s="140">
        <v>3.5999999999999997E-2</v>
      </c>
      <c r="D64" s="140">
        <f t="shared" si="0"/>
        <v>5.2570093457943925E-6</v>
      </c>
      <c r="E64" s="140">
        <f t="shared" si="1"/>
        <v>4.2908183411214953</v>
      </c>
      <c r="F64" s="140">
        <f t="shared" si="2"/>
        <v>42.331682535046724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40">
        <v>61</v>
      </c>
      <c r="B65" s="140">
        <v>796532</v>
      </c>
      <c r="C65" s="140">
        <v>3.6999999999999998E-2</v>
      </c>
      <c r="D65" s="140">
        <f t="shared" si="0"/>
        <v>5.4030373831775698E-6</v>
      </c>
      <c r="E65" s="140">
        <f t="shared" si="1"/>
        <v>4.303692172897196</v>
      </c>
      <c r="F65" s="140">
        <f t="shared" si="2"/>
        <v>45.555557389018688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40">
        <v>62</v>
      </c>
      <c r="B66" s="140">
        <v>777771</v>
      </c>
      <c r="C66" s="140">
        <v>3.7999999999999999E-2</v>
      </c>
      <c r="D66" s="140">
        <f t="shared" si="0"/>
        <v>5.5490654205607471E-6</v>
      </c>
      <c r="E66" s="140">
        <f t="shared" si="1"/>
        <v>4.3159021612149528</v>
      </c>
      <c r="F66" s="140">
        <f t="shared" si="2"/>
        <v>48.619628358644853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40">
        <v>63</v>
      </c>
      <c r="B67" s="140">
        <v>747241</v>
      </c>
      <c r="C67" s="140">
        <v>3.7999999999999999E-2</v>
      </c>
      <c r="D67" s="140">
        <f t="shared" si="0"/>
        <v>5.5490654205607471E-6</v>
      </c>
      <c r="E67" s="140">
        <f t="shared" si="1"/>
        <v>4.1464891939252331</v>
      </c>
      <c r="F67" s="140">
        <f t="shared" si="2"/>
        <v>51.199250146028028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40">
        <v>64</v>
      </c>
      <c r="B68" s="140">
        <v>718065</v>
      </c>
      <c r="C68" s="140">
        <v>3.7999999999999999E-2</v>
      </c>
      <c r="D68" s="140">
        <f t="shared" si="0"/>
        <v>5.5490654205607471E-6</v>
      </c>
      <c r="E68" s="140">
        <f t="shared" si="1"/>
        <v>3.9845896612149527</v>
      </c>
      <c r="F68" s="140">
        <f t="shared" si="2"/>
        <v>53.431353241822421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40">
        <v>65</v>
      </c>
      <c r="B69" s="140">
        <v>689198</v>
      </c>
      <c r="C69" s="140">
        <v>3.7999999999999999E-2</v>
      </c>
      <c r="D69" s="140">
        <f t="shared" si="0"/>
        <v>5.5490654205607471E-6</v>
      </c>
      <c r="E69" s="140">
        <f t="shared" si="1"/>
        <v>3.8244047897196256</v>
      </c>
      <c r="F69" s="140">
        <f t="shared" si="2"/>
        <v>55.280699620327091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40">
        <v>66</v>
      </c>
      <c r="B70" s="140">
        <v>687334</v>
      </c>
      <c r="C70" s="140">
        <v>3.6999999999999998E-2</v>
      </c>
      <c r="D70" s="140">
        <f t="shared" si="0"/>
        <v>5.4030373831775698E-6</v>
      </c>
      <c r="E70" s="140">
        <f t="shared" si="1"/>
        <v>3.7136912967289719</v>
      </c>
      <c r="F70" s="140">
        <f t="shared" si="2"/>
        <v>56.70143896028037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40">
        <v>67</v>
      </c>
      <c r="B71" s="140">
        <v>674764</v>
      </c>
      <c r="C71" s="140">
        <v>3.5999999999999997E-2</v>
      </c>
      <c r="D71" s="140">
        <f t="shared" si="0"/>
        <v>5.2570093457943925E-6</v>
      </c>
      <c r="E71" s="140">
        <f t="shared" si="1"/>
        <v>3.5472406542056074</v>
      </c>
      <c r="F71" s="140">
        <f t="shared" si="2"/>
        <v>57.686795414719619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40">
        <v>68</v>
      </c>
      <c r="B72" s="140">
        <v>651687</v>
      </c>
      <c r="C72" s="140">
        <v>3.4000000000000002E-2</v>
      </c>
      <c r="D72" s="140">
        <f t="shared" si="0"/>
        <v>4.964953271028038E-6</v>
      </c>
      <c r="E72" s="140">
        <f t="shared" si="1"/>
        <v>3.2355955023364489</v>
      </c>
      <c r="F72" s="140">
        <f t="shared" si="2"/>
        <v>58.056007447429913</v>
      </c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40">
        <v>69</v>
      </c>
      <c r="B73" s="140">
        <v>652398</v>
      </c>
      <c r="C73" s="140">
        <v>3.2000000000000001E-2</v>
      </c>
      <c r="D73" s="140">
        <f t="shared" si="0"/>
        <v>4.6728971962616825E-6</v>
      </c>
      <c r="E73" s="140">
        <f t="shared" si="1"/>
        <v>3.048588785046729</v>
      </c>
      <c r="F73" s="140">
        <f t="shared" si="2"/>
        <v>57.972287091121501</v>
      </c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40">
        <v>70</v>
      </c>
      <c r="B74" s="140">
        <v>660817</v>
      </c>
      <c r="C74" s="140">
        <v>0.03</v>
      </c>
      <c r="D74" s="140">
        <f t="shared" si="0"/>
        <v>4.3808411214953271E-6</v>
      </c>
      <c r="E74" s="140">
        <f t="shared" si="1"/>
        <v>2.8949342873831774</v>
      </c>
      <c r="F74" s="140">
        <f t="shared" si="2"/>
        <v>57.440169684579452</v>
      </c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40">
        <v>71</v>
      </c>
      <c r="B75" s="140">
        <v>672642</v>
      </c>
      <c r="C75" s="140">
        <v>2.8000000000000001E-2</v>
      </c>
      <c r="D75" s="140">
        <f t="shared" si="0"/>
        <v>4.0887850467289717E-6</v>
      </c>
      <c r="E75" s="140">
        <f t="shared" si="1"/>
        <v>2.7502885514018689</v>
      </c>
      <c r="F75" s="140">
        <f t="shared" si="2"/>
        <v>56.395399240654214</v>
      </c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40">
        <v>72</v>
      </c>
      <c r="B76" s="140">
        <v>702415</v>
      </c>
      <c r="C76" s="140">
        <v>2.5999999999999999E-2</v>
      </c>
      <c r="D76" s="140">
        <f t="shared" si="0"/>
        <v>3.7967289719626167E-6</v>
      </c>
      <c r="E76" s="140">
        <f t="shared" si="1"/>
        <v>2.6668793808411215</v>
      </c>
      <c r="F76" s="140">
        <f t="shared" si="2"/>
        <v>55.090419684579444</v>
      </c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40">
        <v>73</v>
      </c>
      <c r="B77" s="140">
        <v>753009</v>
      </c>
      <c r="C77" s="140">
        <v>2.4E-2</v>
      </c>
      <c r="D77" s="140">
        <f t="shared" si="0"/>
        <v>3.5046728971962617E-6</v>
      </c>
      <c r="E77" s="140">
        <f t="shared" si="1"/>
        <v>2.63905023364486</v>
      </c>
      <c r="F77" s="140">
        <f t="shared" si="2"/>
        <v>53.595979264018702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40">
        <v>74</v>
      </c>
      <c r="B78" s="140">
        <v>575023</v>
      </c>
      <c r="C78" s="140">
        <v>2.1999999999999999E-2</v>
      </c>
      <c r="D78" s="140">
        <f t="shared" si="0"/>
        <v>3.2126168224299063E-6</v>
      </c>
      <c r="E78" s="140">
        <f t="shared" si="1"/>
        <v>1.8473285630841121</v>
      </c>
      <c r="F78" s="140">
        <f t="shared" si="2"/>
        <v>51.209493574766363</v>
      </c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40">
        <v>75</v>
      </c>
      <c r="B79" s="140">
        <v>549939</v>
      </c>
      <c r="C79" s="140">
        <v>1.9E-2</v>
      </c>
      <c r="D79" s="140">
        <f t="shared" si="0"/>
        <v>2.7745327102803736E-6</v>
      </c>
      <c r="E79" s="140">
        <f t="shared" si="1"/>
        <v>1.5258237441588784</v>
      </c>
      <c r="F79" s="140">
        <f t="shared" si="2"/>
        <v>48.444498977803732</v>
      </c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40">
        <v>76</v>
      </c>
      <c r="B80" s="140">
        <v>540477</v>
      </c>
      <c r="C80" s="140">
        <v>1.7000000000000001E-2</v>
      </c>
      <c r="D80" s="140">
        <f t="shared" si="0"/>
        <v>2.482476635514019E-6</v>
      </c>
      <c r="E80" s="140">
        <f t="shared" si="1"/>
        <v>1.3417215245327105</v>
      </c>
      <c r="F80" s="140">
        <f t="shared" si="2"/>
        <v>45.482528329439248</v>
      </c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40">
        <v>77</v>
      </c>
      <c r="B81" s="140">
        <v>494925</v>
      </c>
      <c r="C81" s="140">
        <v>1.4999999999999999E-2</v>
      </c>
      <c r="D81" s="140">
        <f t="shared" si="0"/>
        <v>2.1904205607476636E-6</v>
      </c>
      <c r="E81" s="140">
        <f t="shared" si="1"/>
        <v>1.0840938960280373</v>
      </c>
      <c r="F81" s="140">
        <f t="shared" si="2"/>
        <v>42.250720064252327</v>
      </c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40">
        <v>78</v>
      </c>
      <c r="B82" s="140">
        <v>435050</v>
      </c>
      <c r="C82" s="140">
        <v>1.4E-2</v>
      </c>
      <c r="D82" s="140">
        <f t="shared" si="0"/>
        <v>2.0443925233644858E-6</v>
      </c>
      <c r="E82" s="140">
        <f t="shared" si="1"/>
        <v>0.88941296728971952</v>
      </c>
      <c r="F82" s="140">
        <f t="shared" si="2"/>
        <v>38.993643837616823</v>
      </c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40">
        <v>79</v>
      </c>
      <c r="B83" s="140">
        <v>383368</v>
      </c>
      <c r="C83" s="140">
        <v>1.2E-2</v>
      </c>
      <c r="D83" s="140">
        <f t="shared" si="0"/>
        <v>1.7523364485981308E-6</v>
      </c>
      <c r="E83" s="140">
        <f t="shared" si="1"/>
        <v>0.67178971962616818</v>
      </c>
      <c r="F83" s="140">
        <f t="shared" si="2"/>
        <v>35.680843896028037</v>
      </c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40">
        <v>80</v>
      </c>
      <c r="B84" s="140">
        <v>386890</v>
      </c>
      <c r="C84" s="140">
        <v>1.0999999999999999E-2</v>
      </c>
      <c r="D84" s="140">
        <f t="shared" si="0"/>
        <v>1.6063084112149531E-6</v>
      </c>
      <c r="E84" s="140">
        <f t="shared" si="1"/>
        <v>0.62146466121495325</v>
      </c>
      <c r="F84" s="140">
        <f t="shared" si="2"/>
        <v>32.477903767523358</v>
      </c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40">
        <v>81</v>
      </c>
      <c r="B85" s="140">
        <v>373288</v>
      </c>
      <c r="C85" s="140">
        <v>8.9999999999999993E-3</v>
      </c>
      <c r="D85" s="140">
        <f t="shared" si="0"/>
        <v>1.3142523364485981E-6</v>
      </c>
      <c r="E85" s="140">
        <f t="shared" si="1"/>
        <v>0.4905946261682243</v>
      </c>
      <c r="F85" s="140">
        <f t="shared" si="2"/>
        <v>29.254807096962619</v>
      </c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40">
        <v>82</v>
      </c>
      <c r="B86" s="140">
        <v>350944</v>
      </c>
      <c r="C86" s="140">
        <v>8.0000000000000002E-3</v>
      </c>
      <c r="D86" s="140">
        <f t="shared" si="0"/>
        <v>1.1682242990654206E-6</v>
      </c>
      <c r="E86" s="140">
        <f t="shared" si="1"/>
        <v>0.409981308411215</v>
      </c>
      <c r="F86" s="140">
        <f t="shared" si="2"/>
        <v>26.117547751168228</v>
      </c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40">
        <v>83</v>
      </c>
      <c r="B87" s="140">
        <v>322102</v>
      </c>
      <c r="C87" s="140">
        <v>7.0000000000000001E-3</v>
      </c>
      <c r="D87" s="140">
        <f t="shared" si="0"/>
        <v>1.0221962616822429E-6</v>
      </c>
      <c r="E87" s="140">
        <f t="shared" si="1"/>
        <v>0.32925146028037383</v>
      </c>
      <c r="F87" s="140">
        <f t="shared" si="2"/>
        <v>23.211203709112151</v>
      </c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40">
        <v>84</v>
      </c>
      <c r="B88" s="140">
        <v>292999</v>
      </c>
      <c r="C88" s="140">
        <v>6.0000000000000001E-3</v>
      </c>
      <c r="D88" s="140">
        <f t="shared" si="0"/>
        <v>8.7616822429906542E-7</v>
      </c>
      <c r="E88" s="140">
        <f t="shared" si="1"/>
        <v>0.25671641355140185</v>
      </c>
      <c r="F88" s="140">
        <f t="shared" si="2"/>
        <v>20.419331337616825</v>
      </c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95">
        <v>85</v>
      </c>
      <c r="B89" s="195">
        <v>264997</v>
      </c>
      <c r="C89" s="195">
        <v>5.0000000000000001E-3</v>
      </c>
      <c r="D89" s="195">
        <f t="shared" si="0"/>
        <v>7.3014018691588782E-7</v>
      </c>
      <c r="E89" s="195">
        <f t="shared" si="1"/>
        <v>0.19348495911214952</v>
      </c>
      <c r="F89" s="195">
        <f t="shared" si="2"/>
        <v>17.7178820093458</v>
      </c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52" t="s">
        <v>1073</v>
      </c>
      <c r="B90" s="152">
        <v>65686862</v>
      </c>
      <c r="C90" s="153"/>
      <c r="D90" s="153"/>
      <c r="E90" s="153"/>
      <c r="F90" s="152">
        <f>SUM(F4:F89)</f>
        <v>1493.6146394567763</v>
      </c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45"/>
      <c r="B92" s="145"/>
      <c r="C92" s="145"/>
      <c r="D92" s="145"/>
      <c r="E92" s="145"/>
      <c r="F92" s="145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46" t="s">
        <v>1074</v>
      </c>
      <c r="B93" s="18"/>
      <c r="C93" s="147">
        <f>B90/F90</f>
        <v>43978.453521244366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49" t="s">
        <v>1075</v>
      </c>
      <c r="B94" s="145"/>
      <c r="C94" s="150">
        <f>100000/C93</f>
        <v>2.2738407559441285</v>
      </c>
      <c r="D94" s="145"/>
      <c r="E94" s="145"/>
      <c r="F94" s="145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307" t="s">
        <v>1104</v>
      </c>
      <c r="B96" s="262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8" t="s">
        <v>1105</v>
      </c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:26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</sheetData>
  <mergeCells count="1">
    <mergeCell ref="A96:B96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104"/>
  <sheetViews>
    <sheetView workbookViewId="0"/>
  </sheetViews>
  <sheetFormatPr baseColWidth="10" defaultColWidth="11.1640625" defaultRowHeight="15" customHeight="1"/>
  <cols>
    <col min="1" max="1" width="8.83203125" customWidth="1"/>
    <col min="2" max="2" width="19.1640625" customWidth="1"/>
    <col min="3" max="3" width="10.1640625" customWidth="1"/>
    <col min="4" max="4" width="19" customWidth="1"/>
    <col min="5" max="5" width="35.83203125" customWidth="1"/>
    <col min="6" max="6" width="31.1640625" customWidth="1"/>
    <col min="7" max="7" width="28.83203125" customWidth="1"/>
    <col min="8" max="26" width="11.1640625" customWidth="1"/>
  </cols>
  <sheetData>
    <row r="1" spans="1:26">
      <c r="A1" s="73" t="s">
        <v>1106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38"/>
      <c r="B2" s="138"/>
      <c r="C2" s="138"/>
      <c r="D2" s="138"/>
      <c r="E2" s="138"/>
      <c r="F2" s="138"/>
      <c r="G2" s="138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</row>
    <row r="3" spans="1:26">
      <c r="A3" s="137" t="s">
        <v>1065</v>
      </c>
      <c r="B3" s="137" t="s">
        <v>1066</v>
      </c>
      <c r="C3" s="137" t="s">
        <v>1067</v>
      </c>
      <c r="D3" s="137" t="s">
        <v>1068</v>
      </c>
      <c r="E3" s="137" t="s">
        <v>1069</v>
      </c>
      <c r="F3" s="137" t="s">
        <v>1107</v>
      </c>
      <c r="G3" s="137" t="s">
        <v>1072</v>
      </c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26">
      <c r="A4" s="140">
        <v>0</v>
      </c>
      <c r="B4" s="140">
        <v>701897</v>
      </c>
      <c r="C4" s="140">
        <v>0</v>
      </c>
      <c r="D4" s="140">
        <f t="shared" ref="D4:D94" si="0">C4/SUM($C$4:$C$94)</f>
        <v>0</v>
      </c>
      <c r="E4" s="140">
        <f t="shared" ref="E4:E94" si="1">D4*1/5136</f>
        <v>0</v>
      </c>
      <c r="F4" s="140">
        <f t="shared" ref="F4:F94" si="2">E4*B4</f>
        <v>0</v>
      </c>
      <c r="G4" s="140">
        <f>F4</f>
        <v>0</v>
      </c>
    </row>
    <row r="5" spans="1:26">
      <c r="A5" s="140">
        <v>1</v>
      </c>
      <c r="B5" s="140">
        <v>730219</v>
      </c>
      <c r="C5" s="140">
        <v>1</v>
      </c>
      <c r="D5" s="140">
        <f t="shared" si="0"/>
        <v>6.369426751592357E-3</v>
      </c>
      <c r="E5" s="140">
        <f t="shared" si="1"/>
        <v>1.2401531837212533E-6</v>
      </c>
      <c r="F5" s="140">
        <f t="shared" si="2"/>
        <v>0.90558341766374983</v>
      </c>
      <c r="G5" s="140">
        <f>F4+F5</f>
        <v>0.90558341766374983</v>
      </c>
    </row>
    <row r="6" spans="1:26">
      <c r="A6" s="140">
        <v>2</v>
      </c>
      <c r="B6" s="140">
        <v>759354</v>
      </c>
      <c r="C6" s="140">
        <v>2</v>
      </c>
      <c r="D6" s="140">
        <f t="shared" si="0"/>
        <v>1.2738853503184714E-2</v>
      </c>
      <c r="E6" s="140">
        <f t="shared" si="1"/>
        <v>2.4803063674425066E-6</v>
      </c>
      <c r="F6" s="140">
        <f t="shared" si="2"/>
        <v>1.8834305613429372</v>
      </c>
      <c r="G6" s="140">
        <f>F4+F5+F6</f>
        <v>2.789013979006687</v>
      </c>
    </row>
    <row r="7" spans="1:26">
      <c r="A7" s="140">
        <v>3</v>
      </c>
      <c r="B7" s="140">
        <v>783321</v>
      </c>
      <c r="C7" s="140">
        <v>1</v>
      </c>
      <c r="D7" s="140">
        <f t="shared" si="0"/>
        <v>6.369426751592357E-3</v>
      </c>
      <c r="E7" s="140">
        <f t="shared" si="1"/>
        <v>1.2401531837212533E-6</v>
      </c>
      <c r="F7" s="140">
        <f t="shared" si="2"/>
        <v>0.97143803202571588</v>
      </c>
      <c r="G7" s="140">
        <f>F4+F5+F6+F7</f>
        <v>3.7604520110324029</v>
      </c>
    </row>
    <row r="8" spans="1:26">
      <c r="A8" s="140">
        <v>4</v>
      </c>
      <c r="B8" s="140">
        <v>807539</v>
      </c>
      <c r="C8" s="140">
        <v>1</v>
      </c>
      <c r="D8" s="140">
        <f t="shared" si="0"/>
        <v>6.369426751592357E-3</v>
      </c>
      <c r="E8" s="140">
        <f t="shared" si="1"/>
        <v>1.2401531837212533E-6</v>
      </c>
      <c r="F8" s="140">
        <f t="shared" si="2"/>
        <v>1.0014720618290771</v>
      </c>
      <c r="G8" s="140">
        <f>F4+F5+F6+F7+F8</f>
        <v>4.76192407286148</v>
      </c>
    </row>
    <row r="9" spans="1:26">
      <c r="A9" s="140">
        <v>5</v>
      </c>
      <c r="B9" s="140">
        <v>806745</v>
      </c>
      <c r="C9" s="140">
        <v>1</v>
      </c>
      <c r="D9" s="140">
        <f t="shared" si="0"/>
        <v>6.369426751592357E-3</v>
      </c>
      <c r="E9" s="140">
        <f t="shared" si="1"/>
        <v>1.2401531837212533E-6</v>
      </c>
      <c r="F9" s="140">
        <f t="shared" si="2"/>
        <v>1.0004873802012024</v>
      </c>
      <c r="G9" s="140">
        <f>F4+F5+F6+F7+F8+F9</f>
        <v>5.7624114530626827</v>
      </c>
    </row>
    <row r="10" spans="1:26">
      <c r="A10" s="140">
        <v>6</v>
      </c>
      <c r="B10" s="140">
        <v>813073</v>
      </c>
      <c r="C10" s="140">
        <v>1</v>
      </c>
      <c r="D10" s="140">
        <f t="shared" si="0"/>
        <v>6.369426751592357E-3</v>
      </c>
      <c r="E10" s="140">
        <f t="shared" si="1"/>
        <v>1.2401531837212533E-6</v>
      </c>
      <c r="F10" s="140">
        <f t="shared" si="2"/>
        <v>1.0083350695477906</v>
      </c>
      <c r="G10" s="140">
        <f>F4+F5+F6+F7+F8+F9+F10</f>
        <v>6.7707465226104731</v>
      </c>
    </row>
    <row r="11" spans="1:26">
      <c r="A11" s="140">
        <v>7</v>
      </c>
      <c r="B11" s="140">
        <v>830700</v>
      </c>
      <c r="C11" s="140">
        <v>2</v>
      </c>
      <c r="D11" s="140">
        <f t="shared" si="0"/>
        <v>1.2738853503184714E-2</v>
      </c>
      <c r="E11" s="140">
        <f t="shared" si="1"/>
        <v>2.4803063674425066E-6</v>
      </c>
      <c r="F11" s="140">
        <f t="shared" si="2"/>
        <v>2.0603904994344902</v>
      </c>
      <c r="G11" s="140">
        <f>F4+F5+F6+F7+F8+F9+F10+F11</f>
        <v>8.8311370220449632</v>
      </c>
    </row>
    <row r="12" spans="1:26">
      <c r="A12" s="140">
        <v>8</v>
      </c>
      <c r="B12" s="140">
        <v>855000</v>
      </c>
      <c r="C12" s="140">
        <v>3</v>
      </c>
      <c r="D12" s="140">
        <f t="shared" si="0"/>
        <v>1.9108280254777069E-2</v>
      </c>
      <c r="E12" s="140">
        <f t="shared" si="1"/>
        <v>3.7204595511637595E-6</v>
      </c>
      <c r="F12" s="140">
        <f t="shared" si="2"/>
        <v>3.1809929162450143</v>
      </c>
      <c r="G12" s="140">
        <f>F4+F5+F6+F7+F8+F9+F10+F11+F12</f>
        <v>12.012129938289977</v>
      </c>
    </row>
    <row r="13" spans="1:26">
      <c r="A13" s="140">
        <v>9</v>
      </c>
      <c r="B13" s="140">
        <v>841895</v>
      </c>
      <c r="C13" s="140">
        <v>2</v>
      </c>
      <c r="D13" s="140">
        <f t="shared" si="0"/>
        <v>1.2738853503184714E-2</v>
      </c>
      <c r="E13" s="140">
        <f t="shared" si="1"/>
        <v>2.4803063674425066E-6</v>
      </c>
      <c r="F13" s="140">
        <f t="shared" si="2"/>
        <v>2.0881575292180092</v>
      </c>
      <c r="G13" s="140">
        <f>F4+F5+F6+F7+F8+F9+F10+F11+F12+F13</f>
        <v>14.100287467507986</v>
      </c>
    </row>
    <row r="14" spans="1:26">
      <c r="A14" s="140">
        <v>10</v>
      </c>
      <c r="B14" s="140">
        <v>826080</v>
      </c>
      <c r="C14" s="140">
        <v>11</v>
      </c>
      <c r="D14" s="140">
        <f t="shared" si="0"/>
        <v>7.0063694267515922E-2</v>
      </c>
      <c r="E14" s="140">
        <f t="shared" si="1"/>
        <v>1.3641685020933785E-5</v>
      </c>
      <c r="F14" s="140">
        <f t="shared" si="2"/>
        <v>11.269123162092981</v>
      </c>
      <c r="G14" s="140">
        <f>F4+F5+F6+F7+F8+F9+F10+F11+F12+F13+F14</f>
        <v>25.369410629600967</v>
      </c>
    </row>
    <row r="15" spans="1:26">
      <c r="A15" s="140">
        <v>11</v>
      </c>
      <c r="B15" s="140">
        <v>817287</v>
      </c>
      <c r="C15" s="140">
        <v>4</v>
      </c>
      <c r="D15" s="140">
        <f t="shared" si="0"/>
        <v>2.5477707006369428E-2</v>
      </c>
      <c r="E15" s="140">
        <f t="shared" si="1"/>
        <v>4.9606127348850133E-6</v>
      </c>
      <c r="F15" s="140">
        <f t="shared" si="2"/>
        <v>4.0542443002559683</v>
      </c>
      <c r="G15" s="140">
        <f>F4+F5+F6+F7+F8+F9+F10+F11+F12+F13+F14+F15</f>
        <v>29.423654929856937</v>
      </c>
    </row>
    <row r="16" spans="1:26">
      <c r="A16" s="140">
        <v>12</v>
      </c>
      <c r="B16" s="140">
        <v>823732</v>
      </c>
      <c r="C16" s="140">
        <v>2</v>
      </c>
      <c r="D16" s="140">
        <f t="shared" si="0"/>
        <v>1.2738853503184714E-2</v>
      </c>
      <c r="E16" s="140">
        <f t="shared" si="1"/>
        <v>2.4803063674425066E-6</v>
      </c>
      <c r="F16" s="140">
        <f t="shared" si="2"/>
        <v>2.0431077246661511</v>
      </c>
      <c r="G16" s="140">
        <f>F4+F5+F6+F7+F8+F9+F10+F11+F12+F13+F14+F15+F16</f>
        <v>31.466762654523087</v>
      </c>
    </row>
    <row r="17" spans="1:7">
      <c r="A17" s="140">
        <v>13</v>
      </c>
      <c r="B17" s="140">
        <v>796700</v>
      </c>
      <c r="C17" s="140">
        <v>5</v>
      </c>
      <c r="D17" s="140">
        <f t="shared" si="0"/>
        <v>3.1847133757961783E-2</v>
      </c>
      <c r="E17" s="140">
        <f t="shared" si="1"/>
        <v>6.2007659186062666E-6</v>
      </c>
      <c r="F17" s="140">
        <f t="shared" si="2"/>
        <v>4.9401502073536125</v>
      </c>
      <c r="G17" s="140">
        <f>F4+F5+F6+F7+F8+F9+F10+F11+F12+F13+F14+F15+F16+F17</f>
        <v>36.406912861876698</v>
      </c>
    </row>
    <row r="18" spans="1:7">
      <c r="A18" s="140">
        <v>14</v>
      </c>
      <c r="B18" s="140">
        <v>781315</v>
      </c>
      <c r="C18" s="140">
        <v>3</v>
      </c>
      <c r="D18" s="140">
        <f t="shared" si="0"/>
        <v>1.9108280254777069E-2</v>
      </c>
      <c r="E18" s="140">
        <f t="shared" si="1"/>
        <v>3.7204595511637595E-6</v>
      </c>
      <c r="F18" s="140">
        <f t="shared" si="2"/>
        <v>2.9068508542175127</v>
      </c>
      <c r="G18" s="140">
        <f t="shared" ref="G18:G94" si="3">F4+F5+F6+F7+F8+F9+F10+F11+F12+F13+F14+F15+F16+F17+F18</f>
        <v>39.313763716094208</v>
      </c>
    </row>
    <row r="19" spans="1:7">
      <c r="A19" s="140">
        <v>15</v>
      </c>
      <c r="B19" s="140">
        <v>752712</v>
      </c>
      <c r="C19" s="140">
        <v>2</v>
      </c>
      <c r="D19" s="140">
        <f t="shared" si="0"/>
        <v>1.2738853503184714E-2</v>
      </c>
      <c r="E19" s="140">
        <f t="shared" si="1"/>
        <v>2.4803063674425066E-6</v>
      </c>
      <c r="F19" s="140">
        <f t="shared" si="2"/>
        <v>1.8669563664503841</v>
      </c>
      <c r="G19" s="140">
        <f t="shared" si="3"/>
        <v>41.180720082544589</v>
      </c>
    </row>
    <row r="20" spans="1:7">
      <c r="A20" s="140">
        <v>16</v>
      </c>
      <c r="B20" s="140">
        <v>740693</v>
      </c>
      <c r="C20" s="140">
        <v>1</v>
      </c>
      <c r="D20" s="140">
        <f t="shared" si="0"/>
        <v>6.369426751592357E-3</v>
      </c>
      <c r="E20" s="140">
        <f t="shared" si="1"/>
        <v>1.2401531837212533E-6</v>
      </c>
      <c r="F20" s="140">
        <f t="shared" si="2"/>
        <v>0.91857278211004634</v>
      </c>
      <c r="G20" s="140">
        <f t="shared" si="3"/>
        <v>41.193709446990887</v>
      </c>
    </row>
    <row r="21" spans="1:7">
      <c r="A21" s="140">
        <v>17</v>
      </c>
      <c r="B21" s="140">
        <v>722928</v>
      </c>
      <c r="C21" s="140">
        <v>5</v>
      </c>
      <c r="D21" s="140">
        <f t="shared" si="0"/>
        <v>3.1847133757961783E-2</v>
      </c>
      <c r="E21" s="140">
        <f t="shared" si="1"/>
        <v>6.2007659186062666E-6</v>
      </c>
      <c r="F21" s="140">
        <f t="shared" si="2"/>
        <v>4.4827073040061913</v>
      </c>
      <c r="G21" s="140">
        <f t="shared" si="3"/>
        <v>43.792986189654137</v>
      </c>
    </row>
    <row r="22" spans="1:7">
      <c r="A22" s="140">
        <v>18</v>
      </c>
      <c r="B22" s="140">
        <v>717252</v>
      </c>
      <c r="C22" s="140">
        <v>6</v>
      </c>
      <c r="D22" s="140">
        <f t="shared" si="0"/>
        <v>3.8216560509554139E-2</v>
      </c>
      <c r="E22" s="140">
        <f t="shared" si="1"/>
        <v>7.4409191023275191E-6</v>
      </c>
      <c r="F22" s="140">
        <f t="shared" si="2"/>
        <v>5.3370141079826174</v>
      </c>
      <c r="G22" s="140">
        <f t="shared" si="3"/>
        <v>48.158562265611039</v>
      </c>
    </row>
    <row r="23" spans="1:7">
      <c r="A23" s="140">
        <v>19</v>
      </c>
      <c r="B23" s="140">
        <v>750095</v>
      </c>
      <c r="C23" s="140">
        <v>4</v>
      </c>
      <c r="D23" s="140">
        <f t="shared" si="0"/>
        <v>2.5477707006369428E-2</v>
      </c>
      <c r="E23" s="140">
        <f t="shared" si="1"/>
        <v>4.9606127348850133E-6</v>
      </c>
      <c r="F23" s="140">
        <f t="shared" si="2"/>
        <v>3.720930809373574</v>
      </c>
      <c r="G23" s="140">
        <f t="shared" si="3"/>
        <v>50.878021013155539</v>
      </c>
    </row>
    <row r="24" spans="1:7">
      <c r="A24" s="140">
        <v>20</v>
      </c>
      <c r="B24" s="140">
        <v>778930</v>
      </c>
      <c r="C24" s="140">
        <v>7</v>
      </c>
      <c r="D24" s="140">
        <f t="shared" si="0"/>
        <v>4.4585987261146494E-2</v>
      </c>
      <c r="E24" s="140">
        <f t="shared" si="1"/>
        <v>8.6810722860487716E-6</v>
      </c>
      <c r="F24" s="140">
        <f t="shared" si="2"/>
        <v>6.7619476357719694</v>
      </c>
      <c r="G24" s="140">
        <f t="shared" si="3"/>
        <v>56.639481268726307</v>
      </c>
    </row>
    <row r="25" spans="1:7">
      <c r="A25" s="140">
        <v>21</v>
      </c>
      <c r="B25" s="140">
        <v>810303</v>
      </c>
      <c r="C25" s="140">
        <v>1</v>
      </c>
      <c r="D25" s="140">
        <f t="shared" si="0"/>
        <v>6.369426751592357E-3</v>
      </c>
      <c r="E25" s="140">
        <f t="shared" si="1"/>
        <v>1.2401531837212533E-6</v>
      </c>
      <c r="F25" s="140">
        <f t="shared" si="2"/>
        <v>1.0048998452288826</v>
      </c>
      <c r="G25" s="140">
        <f t="shared" si="3"/>
        <v>56.636046044407401</v>
      </c>
    </row>
    <row r="26" spans="1:7">
      <c r="A26" s="140">
        <v>22</v>
      </c>
      <c r="B26" s="140">
        <v>827261</v>
      </c>
      <c r="C26" s="140">
        <v>1</v>
      </c>
      <c r="D26" s="140">
        <f t="shared" si="0"/>
        <v>6.369426751592357E-3</v>
      </c>
      <c r="E26" s="140">
        <f t="shared" si="1"/>
        <v>1.2401531837212533E-6</v>
      </c>
      <c r="F26" s="140">
        <f t="shared" si="2"/>
        <v>1.0259303629184278</v>
      </c>
      <c r="G26" s="140">
        <f t="shared" si="3"/>
        <v>55.601585907891348</v>
      </c>
    </row>
    <row r="27" spans="1:7">
      <c r="A27" s="140">
        <v>23</v>
      </c>
      <c r="B27" s="140">
        <v>856602</v>
      </c>
      <c r="C27" s="140">
        <v>2</v>
      </c>
      <c r="D27" s="140">
        <f t="shared" si="0"/>
        <v>1.2738853503184714E-2</v>
      </c>
      <c r="E27" s="140">
        <f t="shared" si="1"/>
        <v>2.4803063674425066E-6</v>
      </c>
      <c r="F27" s="140">
        <f t="shared" si="2"/>
        <v>2.124635394963986</v>
      </c>
      <c r="G27" s="140">
        <f t="shared" si="3"/>
        <v>54.545228386610319</v>
      </c>
    </row>
    <row r="28" spans="1:7">
      <c r="A28" s="140">
        <v>24</v>
      </c>
      <c r="B28" s="140">
        <v>860062</v>
      </c>
      <c r="C28" s="140">
        <v>7</v>
      </c>
      <c r="D28" s="140">
        <f t="shared" si="0"/>
        <v>4.4585987261146494E-2</v>
      </c>
      <c r="E28" s="140">
        <f t="shared" si="1"/>
        <v>8.6810722860487716E-6</v>
      </c>
      <c r="F28" s="140">
        <f t="shared" si="2"/>
        <v>7.4662603924836786</v>
      </c>
      <c r="G28" s="140">
        <f t="shared" si="3"/>
        <v>59.923331249875993</v>
      </c>
    </row>
    <row r="29" spans="1:7">
      <c r="A29" s="140">
        <v>25</v>
      </c>
      <c r="B29" s="140">
        <v>858738</v>
      </c>
      <c r="C29" s="140">
        <v>5</v>
      </c>
      <c r="D29" s="140">
        <f t="shared" si="0"/>
        <v>3.1847133757961783E-2</v>
      </c>
      <c r="E29" s="140">
        <f t="shared" si="1"/>
        <v>6.2007659186062666E-6</v>
      </c>
      <c r="F29" s="140">
        <f t="shared" si="2"/>
        <v>5.3248333234121086</v>
      </c>
      <c r="G29" s="140">
        <f t="shared" si="3"/>
        <v>53.979041411195112</v>
      </c>
    </row>
    <row r="30" spans="1:7">
      <c r="A30" s="140">
        <v>26</v>
      </c>
      <c r="B30" s="140">
        <v>884489</v>
      </c>
      <c r="C30" s="140">
        <v>3</v>
      </c>
      <c r="D30" s="140">
        <f t="shared" si="0"/>
        <v>1.9108280254777069E-2</v>
      </c>
      <c r="E30" s="140">
        <f t="shared" si="1"/>
        <v>3.7204595511637595E-6</v>
      </c>
      <c r="F30" s="140">
        <f t="shared" si="2"/>
        <v>3.2907055479492824</v>
      </c>
      <c r="G30" s="140">
        <f t="shared" si="3"/>
        <v>53.215502658888425</v>
      </c>
    </row>
    <row r="31" spans="1:7">
      <c r="A31" s="140">
        <v>27</v>
      </c>
      <c r="B31" s="140">
        <v>887131</v>
      </c>
      <c r="C31" s="140">
        <v>6</v>
      </c>
      <c r="D31" s="140">
        <f t="shared" si="0"/>
        <v>3.8216560509554139E-2</v>
      </c>
      <c r="E31" s="140">
        <f t="shared" si="1"/>
        <v>7.4409191023275191E-6</v>
      </c>
      <c r="F31" s="140">
        <f t="shared" si="2"/>
        <v>6.6010700041669139</v>
      </c>
      <c r="G31" s="140">
        <f t="shared" si="3"/>
        <v>57.773464938389189</v>
      </c>
    </row>
    <row r="32" spans="1:7">
      <c r="A32" s="140">
        <v>28</v>
      </c>
      <c r="B32" s="140">
        <v>914604</v>
      </c>
      <c r="C32" s="140">
        <v>8</v>
      </c>
      <c r="D32" s="140">
        <f t="shared" si="0"/>
        <v>5.0955414012738856E-2</v>
      </c>
      <c r="E32" s="140">
        <f t="shared" si="1"/>
        <v>9.9212254697700266E-6</v>
      </c>
      <c r="F32" s="140">
        <f t="shared" si="2"/>
        <v>9.0739924995535457</v>
      </c>
      <c r="G32" s="140">
        <f t="shared" si="3"/>
        <v>61.907307230589119</v>
      </c>
    </row>
    <row r="33" spans="1:7">
      <c r="A33" s="140">
        <v>29</v>
      </c>
      <c r="B33" s="140">
        <v>931668</v>
      </c>
      <c r="C33" s="140">
        <v>5</v>
      </c>
      <c r="D33" s="140">
        <f t="shared" si="0"/>
        <v>3.1847133757961783E-2</v>
      </c>
      <c r="E33" s="140">
        <f t="shared" si="1"/>
        <v>6.2007659186062666E-6</v>
      </c>
      <c r="F33" s="140">
        <f t="shared" si="2"/>
        <v>5.7770551818560634</v>
      </c>
      <c r="G33" s="140">
        <f t="shared" si="3"/>
        <v>64.777511558227673</v>
      </c>
    </row>
    <row r="34" spans="1:7">
      <c r="A34" s="140">
        <v>30</v>
      </c>
      <c r="B34" s="140">
        <v>914186</v>
      </c>
      <c r="C34" s="140">
        <v>10</v>
      </c>
      <c r="D34" s="140">
        <f t="shared" si="0"/>
        <v>6.3694267515923567E-2</v>
      </c>
      <c r="E34" s="140">
        <f t="shared" si="1"/>
        <v>1.2401531837212533E-5</v>
      </c>
      <c r="F34" s="140">
        <f t="shared" si="2"/>
        <v>11.337306784133977</v>
      </c>
      <c r="G34" s="140">
        <f t="shared" si="3"/>
        <v>74.247861975911263</v>
      </c>
    </row>
    <row r="35" spans="1:7">
      <c r="A35" s="140">
        <v>31</v>
      </c>
      <c r="B35" s="140">
        <v>905920</v>
      </c>
      <c r="C35" s="140">
        <v>2</v>
      </c>
      <c r="D35" s="140">
        <f t="shared" si="0"/>
        <v>1.2738853503184714E-2</v>
      </c>
      <c r="E35" s="140">
        <f t="shared" si="1"/>
        <v>2.4803063674425066E-6</v>
      </c>
      <c r="F35" s="140">
        <f t="shared" si="2"/>
        <v>2.2469591443935157</v>
      </c>
      <c r="G35" s="140">
        <f t="shared" si="3"/>
        <v>75.576248338194731</v>
      </c>
    </row>
    <row r="36" spans="1:7">
      <c r="A36" s="140">
        <v>32</v>
      </c>
      <c r="B36" s="140">
        <v>913691</v>
      </c>
      <c r="C36" s="140">
        <v>2</v>
      </c>
      <c r="D36" s="140">
        <f t="shared" si="0"/>
        <v>1.2738853503184714E-2</v>
      </c>
      <c r="E36" s="140">
        <f t="shared" si="1"/>
        <v>2.4803063674425066E-6</v>
      </c>
      <c r="F36" s="140">
        <f t="shared" si="2"/>
        <v>2.2662336051749112</v>
      </c>
      <c r="G36" s="140">
        <f t="shared" si="3"/>
        <v>73.359774639363451</v>
      </c>
    </row>
    <row r="37" spans="1:7">
      <c r="A37" s="140">
        <v>33</v>
      </c>
      <c r="B37" s="140">
        <v>891015</v>
      </c>
      <c r="C37" s="140">
        <v>2</v>
      </c>
      <c r="D37" s="140">
        <f t="shared" si="0"/>
        <v>1.2738853503184714E-2</v>
      </c>
      <c r="E37" s="140">
        <f t="shared" si="1"/>
        <v>2.4803063674425066E-6</v>
      </c>
      <c r="F37" s="140">
        <f t="shared" si="2"/>
        <v>2.2099901779867852</v>
      </c>
      <c r="G37" s="140">
        <f t="shared" si="3"/>
        <v>70.232750709367636</v>
      </c>
    </row>
    <row r="38" spans="1:7">
      <c r="A38" s="140">
        <v>34</v>
      </c>
      <c r="B38" s="140">
        <v>897163</v>
      </c>
      <c r="C38" s="140">
        <v>11</v>
      </c>
      <c r="D38" s="140">
        <f t="shared" si="0"/>
        <v>7.0063694267515922E-2</v>
      </c>
      <c r="E38" s="140">
        <f t="shared" si="1"/>
        <v>1.3641685020933785E-5</v>
      </c>
      <c r="F38" s="140">
        <f t="shared" si="2"/>
        <v>12.238815058436018</v>
      </c>
      <c r="G38" s="140">
        <f t="shared" si="3"/>
        <v>78.750634958430069</v>
      </c>
    </row>
    <row r="39" spans="1:7">
      <c r="A39" s="140">
        <v>35</v>
      </c>
      <c r="B39" s="140">
        <v>894424</v>
      </c>
      <c r="C39" s="140">
        <v>6</v>
      </c>
      <c r="D39" s="140">
        <f t="shared" si="0"/>
        <v>3.8216560509554139E-2</v>
      </c>
      <c r="E39" s="140">
        <f t="shared" si="1"/>
        <v>7.4409191023275191E-6</v>
      </c>
      <c r="F39" s="140">
        <f t="shared" si="2"/>
        <v>6.6553366271801888</v>
      </c>
      <c r="G39" s="140">
        <f t="shared" si="3"/>
        <v>78.644023949838285</v>
      </c>
    </row>
    <row r="40" spans="1:7">
      <c r="A40" s="140">
        <v>36</v>
      </c>
      <c r="B40" s="140">
        <v>872466</v>
      </c>
      <c r="C40" s="140">
        <v>3</v>
      </c>
      <c r="D40" s="140">
        <f t="shared" si="0"/>
        <v>1.9108280254777069E-2</v>
      </c>
      <c r="E40" s="140">
        <f t="shared" si="1"/>
        <v>3.7204595511637595E-6</v>
      </c>
      <c r="F40" s="140">
        <f t="shared" si="2"/>
        <v>3.2459744627656408</v>
      </c>
      <c r="G40" s="140">
        <f t="shared" si="3"/>
        <v>80.885098567375053</v>
      </c>
    </row>
    <row r="41" spans="1:7">
      <c r="A41" s="140">
        <v>37</v>
      </c>
      <c r="B41" s="140">
        <v>878205</v>
      </c>
      <c r="C41" s="140">
        <v>4</v>
      </c>
      <c r="D41" s="140">
        <f t="shared" si="0"/>
        <v>2.5477707006369428E-2</v>
      </c>
      <c r="E41" s="140">
        <f t="shared" si="1"/>
        <v>4.9606127348850133E-6</v>
      </c>
      <c r="F41" s="140">
        <f t="shared" si="2"/>
        <v>4.3564349068396933</v>
      </c>
      <c r="G41" s="140">
        <f t="shared" si="3"/>
        <v>84.215603111296303</v>
      </c>
    </row>
    <row r="42" spans="1:7">
      <c r="A42" s="140">
        <v>38</v>
      </c>
      <c r="B42" s="140">
        <v>876420</v>
      </c>
      <c r="C42" s="140">
        <v>1</v>
      </c>
      <c r="D42" s="140">
        <f t="shared" si="0"/>
        <v>6.369426751592357E-3</v>
      </c>
      <c r="E42" s="140">
        <f t="shared" si="1"/>
        <v>1.2401531837212533E-6</v>
      </c>
      <c r="F42" s="140">
        <f t="shared" si="2"/>
        <v>1.0868950532769808</v>
      </c>
      <c r="G42" s="140">
        <f t="shared" si="3"/>
        <v>83.177862769609305</v>
      </c>
    </row>
    <row r="43" spans="1:7">
      <c r="A43" s="140">
        <v>39</v>
      </c>
      <c r="B43" s="140">
        <v>882585</v>
      </c>
      <c r="C43" s="140">
        <v>2</v>
      </c>
      <c r="D43" s="140">
        <f t="shared" si="0"/>
        <v>1.2738853503184714E-2</v>
      </c>
      <c r="E43" s="140">
        <f t="shared" si="1"/>
        <v>2.4803063674425066E-6</v>
      </c>
      <c r="F43" s="140">
        <f t="shared" si="2"/>
        <v>2.1890811953092446</v>
      </c>
      <c r="G43" s="140">
        <f t="shared" si="3"/>
        <v>77.900683572434858</v>
      </c>
    </row>
    <row r="44" spans="1:7">
      <c r="A44" s="140">
        <v>40</v>
      </c>
      <c r="B44" s="140">
        <v>882352</v>
      </c>
      <c r="C44" s="140">
        <v>2</v>
      </c>
      <c r="D44" s="140">
        <f t="shared" si="0"/>
        <v>1.2738853503184714E-2</v>
      </c>
      <c r="E44" s="140">
        <f t="shared" si="1"/>
        <v>2.4803063674425066E-6</v>
      </c>
      <c r="F44" s="140">
        <f t="shared" si="2"/>
        <v>2.1885032839256304</v>
      </c>
      <c r="G44" s="140">
        <f t="shared" si="3"/>
        <v>74.764353532948377</v>
      </c>
    </row>
    <row r="45" spans="1:7">
      <c r="A45" s="140">
        <v>41</v>
      </c>
      <c r="B45" s="140">
        <v>846976</v>
      </c>
      <c r="C45" s="140">
        <v>2</v>
      </c>
      <c r="D45" s="140">
        <f t="shared" si="0"/>
        <v>1.2738853503184714E-2</v>
      </c>
      <c r="E45" s="140">
        <f t="shared" si="1"/>
        <v>2.4803063674425066E-6</v>
      </c>
      <c r="F45" s="140">
        <f t="shared" si="2"/>
        <v>2.1007599658709846</v>
      </c>
      <c r="G45" s="140">
        <f t="shared" si="3"/>
        <v>73.574407950870068</v>
      </c>
    </row>
    <row r="46" spans="1:7">
      <c r="A46" s="140">
        <v>42</v>
      </c>
      <c r="B46" s="140">
        <v>790568</v>
      </c>
      <c r="C46" s="140">
        <v>2</v>
      </c>
      <c r="D46" s="140">
        <f t="shared" si="0"/>
        <v>1.2738853503184714E-2</v>
      </c>
      <c r="E46" s="140">
        <f t="shared" si="1"/>
        <v>2.4803063674425066E-6</v>
      </c>
      <c r="F46" s="140">
        <f t="shared" si="2"/>
        <v>1.9608508442962875</v>
      </c>
      <c r="G46" s="140">
        <f t="shared" si="3"/>
        <v>68.934188790999457</v>
      </c>
    </row>
    <row r="47" spans="1:7">
      <c r="A47" s="140">
        <v>43</v>
      </c>
      <c r="B47" s="140">
        <v>778286</v>
      </c>
      <c r="C47" s="140">
        <v>1</v>
      </c>
      <c r="D47" s="140">
        <f t="shared" si="0"/>
        <v>6.369426751592357E-3</v>
      </c>
      <c r="E47" s="140">
        <f t="shared" si="1"/>
        <v>1.2401531837212533E-6</v>
      </c>
      <c r="F47" s="140">
        <f t="shared" si="2"/>
        <v>0.96519386074567937</v>
      </c>
      <c r="G47" s="140">
        <f t="shared" si="3"/>
        <v>60.825390152191602</v>
      </c>
    </row>
    <row r="48" spans="1:7">
      <c r="A48" s="140">
        <v>44</v>
      </c>
      <c r="B48" s="140">
        <v>793361</v>
      </c>
      <c r="C48" s="140">
        <v>1</v>
      </c>
      <c r="D48" s="140">
        <f t="shared" si="0"/>
        <v>6.369426751592357E-3</v>
      </c>
      <c r="E48" s="140">
        <f t="shared" si="1"/>
        <v>1.2401531837212533E-6</v>
      </c>
      <c r="F48" s="140">
        <f t="shared" si="2"/>
        <v>0.9838891699902772</v>
      </c>
      <c r="G48" s="140">
        <f t="shared" si="3"/>
        <v>56.032224140325809</v>
      </c>
    </row>
    <row r="49" spans="1:7">
      <c r="A49" s="140">
        <v>45</v>
      </c>
      <c r="B49" s="140">
        <v>807777</v>
      </c>
      <c r="C49" s="140">
        <v>1</v>
      </c>
      <c r="D49" s="140">
        <f t="shared" si="0"/>
        <v>6.369426751592357E-3</v>
      </c>
      <c r="E49" s="140">
        <f t="shared" si="1"/>
        <v>1.2401531837212533E-6</v>
      </c>
      <c r="F49" s="140">
        <f t="shared" si="2"/>
        <v>1.0017672182868029</v>
      </c>
      <c r="G49" s="140">
        <f t="shared" si="3"/>
        <v>45.696684574478638</v>
      </c>
    </row>
    <row r="50" spans="1:7">
      <c r="A50" s="140">
        <v>46</v>
      </c>
      <c r="B50" s="140">
        <v>821621</v>
      </c>
      <c r="C50" s="140">
        <v>2</v>
      </c>
      <c r="D50" s="140">
        <f t="shared" si="0"/>
        <v>1.2738853503184714E-2</v>
      </c>
      <c r="E50" s="140">
        <f t="shared" si="1"/>
        <v>2.4803063674425066E-6</v>
      </c>
      <c r="F50" s="140">
        <f t="shared" si="2"/>
        <v>2.0378717979244798</v>
      </c>
      <c r="G50" s="140">
        <f t="shared" si="3"/>
        <v>45.487597228009605</v>
      </c>
    </row>
    <row r="51" spans="1:7">
      <c r="A51" s="140">
        <v>47</v>
      </c>
      <c r="B51" s="140">
        <v>857254</v>
      </c>
      <c r="C51" s="140">
        <v>1</v>
      </c>
      <c r="D51" s="140">
        <f t="shared" si="0"/>
        <v>6.369426751592357E-3</v>
      </c>
      <c r="E51" s="140">
        <f t="shared" si="1"/>
        <v>1.2401531837212533E-6</v>
      </c>
      <c r="F51" s="140">
        <f t="shared" si="2"/>
        <v>1.0631262773577792</v>
      </c>
      <c r="G51" s="140">
        <f t="shared" si="3"/>
        <v>44.284489900192469</v>
      </c>
    </row>
    <row r="52" spans="1:7">
      <c r="A52" s="140">
        <v>48</v>
      </c>
      <c r="B52" s="140">
        <v>894159</v>
      </c>
      <c r="C52" s="140">
        <v>0</v>
      </c>
      <c r="D52" s="140">
        <f t="shared" si="0"/>
        <v>0</v>
      </c>
      <c r="E52" s="140">
        <f t="shared" si="1"/>
        <v>0</v>
      </c>
      <c r="F52" s="140">
        <f t="shared" si="2"/>
        <v>0</v>
      </c>
      <c r="G52" s="140">
        <f t="shared" si="3"/>
        <v>42.074499722205687</v>
      </c>
    </row>
    <row r="53" spans="1:7">
      <c r="A53" s="140">
        <v>49</v>
      </c>
      <c r="B53" s="140">
        <v>923156</v>
      </c>
      <c r="C53" s="140">
        <v>0</v>
      </c>
      <c r="D53" s="140">
        <f t="shared" si="0"/>
        <v>0</v>
      </c>
      <c r="E53" s="140">
        <f t="shared" si="1"/>
        <v>0</v>
      </c>
      <c r="F53" s="140">
        <f t="shared" si="2"/>
        <v>0</v>
      </c>
      <c r="G53" s="140">
        <f t="shared" si="3"/>
        <v>29.835684663769673</v>
      </c>
    </row>
    <row r="54" spans="1:7">
      <c r="A54" s="140">
        <v>50</v>
      </c>
      <c r="B54" s="140">
        <v>901680</v>
      </c>
      <c r="C54" s="140">
        <v>0</v>
      </c>
      <c r="D54" s="140">
        <f t="shared" si="0"/>
        <v>0</v>
      </c>
      <c r="E54" s="140">
        <f t="shared" si="1"/>
        <v>0</v>
      </c>
      <c r="F54" s="140">
        <f t="shared" si="2"/>
        <v>0</v>
      </c>
      <c r="G54" s="140">
        <f t="shared" si="3"/>
        <v>23.180348036589482</v>
      </c>
    </row>
    <row r="55" spans="1:7">
      <c r="A55" s="140">
        <v>51</v>
      </c>
      <c r="B55" s="140">
        <v>923655</v>
      </c>
      <c r="C55" s="140">
        <v>0</v>
      </c>
      <c r="D55" s="140">
        <f t="shared" si="0"/>
        <v>0</v>
      </c>
      <c r="E55" s="140">
        <f t="shared" si="1"/>
        <v>0</v>
      </c>
      <c r="F55" s="140">
        <f t="shared" si="2"/>
        <v>0</v>
      </c>
      <c r="G55" s="140">
        <f t="shared" si="3"/>
        <v>19.934373573823837</v>
      </c>
    </row>
    <row r="56" spans="1:7">
      <c r="A56" s="140">
        <v>52</v>
      </c>
      <c r="B56" s="140">
        <v>923357</v>
      </c>
      <c r="C56" s="140">
        <v>0</v>
      </c>
      <c r="D56" s="140">
        <f t="shared" si="0"/>
        <v>0</v>
      </c>
      <c r="E56" s="140">
        <f t="shared" si="1"/>
        <v>0</v>
      </c>
      <c r="F56" s="140">
        <f t="shared" si="2"/>
        <v>0</v>
      </c>
      <c r="G56" s="140">
        <f t="shared" si="3"/>
        <v>15.577938666984148</v>
      </c>
    </row>
    <row r="57" spans="1:7">
      <c r="A57" s="140">
        <v>53</v>
      </c>
      <c r="B57" s="140">
        <v>934714</v>
      </c>
      <c r="C57" s="140">
        <v>0</v>
      </c>
      <c r="D57" s="140">
        <f t="shared" si="0"/>
        <v>0</v>
      </c>
      <c r="E57" s="140">
        <f t="shared" si="1"/>
        <v>0</v>
      </c>
      <c r="F57" s="140">
        <f t="shared" si="2"/>
        <v>0</v>
      </c>
      <c r="G57" s="140">
        <f t="shared" si="3"/>
        <v>14.491043613707165</v>
      </c>
    </row>
    <row r="58" spans="1:7">
      <c r="A58" s="140">
        <v>54</v>
      </c>
      <c r="B58" s="140">
        <v>932611</v>
      </c>
      <c r="C58" s="140">
        <v>0</v>
      </c>
      <c r="D58" s="140">
        <f t="shared" si="0"/>
        <v>0</v>
      </c>
      <c r="E58" s="140">
        <f t="shared" si="1"/>
        <v>0</v>
      </c>
      <c r="F58" s="140">
        <f t="shared" si="2"/>
        <v>0</v>
      </c>
      <c r="G58" s="140">
        <f t="shared" si="3"/>
        <v>12.301962418397922</v>
      </c>
    </row>
    <row r="59" spans="1:7">
      <c r="A59" s="140">
        <v>55</v>
      </c>
      <c r="B59" s="140">
        <v>938738</v>
      </c>
      <c r="C59" s="140">
        <v>0</v>
      </c>
      <c r="D59" s="140">
        <f t="shared" si="0"/>
        <v>0</v>
      </c>
      <c r="E59" s="140">
        <f t="shared" si="1"/>
        <v>0</v>
      </c>
      <c r="F59" s="140">
        <f t="shared" si="2"/>
        <v>0</v>
      </c>
      <c r="G59" s="140">
        <f t="shared" si="3"/>
        <v>10.113459134472292</v>
      </c>
    </row>
    <row r="60" spans="1:7">
      <c r="A60" s="140">
        <v>56</v>
      </c>
      <c r="B60" s="140">
        <v>928163</v>
      </c>
      <c r="C60" s="140">
        <v>0</v>
      </c>
      <c r="D60" s="140">
        <f t="shared" si="0"/>
        <v>0</v>
      </c>
      <c r="E60" s="140">
        <f t="shared" si="1"/>
        <v>0</v>
      </c>
      <c r="F60" s="140">
        <f t="shared" si="2"/>
        <v>0</v>
      </c>
      <c r="G60" s="140">
        <f t="shared" si="3"/>
        <v>8.0126991686013067</v>
      </c>
    </row>
    <row r="61" spans="1:7">
      <c r="A61" s="140">
        <v>57</v>
      </c>
      <c r="B61" s="140">
        <v>906643</v>
      </c>
      <c r="C61" s="140">
        <v>0</v>
      </c>
      <c r="D61" s="140">
        <f t="shared" si="0"/>
        <v>0</v>
      </c>
      <c r="E61" s="140">
        <f t="shared" si="1"/>
        <v>0</v>
      </c>
      <c r="F61" s="140">
        <f t="shared" si="2"/>
        <v>0</v>
      </c>
      <c r="G61" s="140">
        <f t="shared" si="3"/>
        <v>6.051848324305019</v>
      </c>
    </row>
    <row r="62" spans="1:7">
      <c r="A62" s="140">
        <v>58</v>
      </c>
      <c r="B62" s="140">
        <v>884567</v>
      </c>
      <c r="C62" s="140">
        <v>0</v>
      </c>
      <c r="D62" s="140">
        <f t="shared" si="0"/>
        <v>0</v>
      </c>
      <c r="E62" s="140">
        <f t="shared" si="1"/>
        <v>0</v>
      </c>
      <c r="F62" s="140">
        <f t="shared" si="2"/>
        <v>0</v>
      </c>
      <c r="G62" s="140">
        <f t="shared" si="3"/>
        <v>5.0866544635593387</v>
      </c>
    </row>
    <row r="63" spans="1:7">
      <c r="A63" s="140">
        <v>59</v>
      </c>
      <c r="B63" s="140">
        <v>852740</v>
      </c>
      <c r="C63" s="140">
        <v>0</v>
      </c>
      <c r="D63" s="140">
        <f t="shared" si="0"/>
        <v>0</v>
      </c>
      <c r="E63" s="140">
        <f t="shared" si="1"/>
        <v>0</v>
      </c>
      <c r="F63" s="140">
        <f t="shared" si="2"/>
        <v>0</v>
      </c>
      <c r="G63" s="140">
        <f t="shared" si="3"/>
        <v>4.1027652935690622</v>
      </c>
    </row>
    <row r="64" spans="1:7">
      <c r="A64" s="140">
        <v>60</v>
      </c>
      <c r="B64" s="140">
        <v>816209</v>
      </c>
      <c r="C64" s="140">
        <v>0</v>
      </c>
      <c r="D64" s="140">
        <f t="shared" si="0"/>
        <v>0</v>
      </c>
      <c r="E64" s="140">
        <f t="shared" si="1"/>
        <v>0</v>
      </c>
      <c r="F64" s="140">
        <f t="shared" si="2"/>
        <v>0</v>
      </c>
      <c r="G64" s="140">
        <f t="shared" si="3"/>
        <v>3.1009980752822592</v>
      </c>
    </row>
    <row r="65" spans="1:7">
      <c r="A65" s="140">
        <v>61</v>
      </c>
      <c r="B65" s="140">
        <v>796532</v>
      </c>
      <c r="C65" s="140">
        <v>0</v>
      </c>
      <c r="D65" s="140">
        <f t="shared" si="0"/>
        <v>0</v>
      </c>
      <c r="E65" s="140">
        <f t="shared" si="1"/>
        <v>0</v>
      </c>
      <c r="F65" s="140">
        <f t="shared" si="2"/>
        <v>0</v>
      </c>
      <c r="G65" s="140">
        <f t="shared" si="3"/>
        <v>1.0631262773577792</v>
      </c>
    </row>
    <row r="66" spans="1:7">
      <c r="A66" s="140">
        <v>62</v>
      </c>
      <c r="B66" s="140">
        <v>777771</v>
      </c>
      <c r="C66" s="140">
        <v>0</v>
      </c>
      <c r="D66" s="140">
        <f t="shared" si="0"/>
        <v>0</v>
      </c>
      <c r="E66" s="140">
        <f t="shared" si="1"/>
        <v>0</v>
      </c>
      <c r="F66" s="140">
        <f t="shared" si="2"/>
        <v>0</v>
      </c>
      <c r="G66" s="140">
        <f t="shared" si="3"/>
        <v>0</v>
      </c>
    </row>
    <row r="67" spans="1:7">
      <c r="A67" s="140">
        <v>63</v>
      </c>
      <c r="B67" s="140">
        <v>747241</v>
      </c>
      <c r="C67" s="140">
        <v>0</v>
      </c>
      <c r="D67" s="140">
        <f t="shared" si="0"/>
        <v>0</v>
      </c>
      <c r="E67" s="140">
        <f t="shared" si="1"/>
        <v>0</v>
      </c>
      <c r="F67" s="140">
        <f t="shared" si="2"/>
        <v>0</v>
      </c>
      <c r="G67" s="140">
        <f t="shared" si="3"/>
        <v>0</v>
      </c>
    </row>
    <row r="68" spans="1:7">
      <c r="A68" s="140">
        <v>64</v>
      </c>
      <c r="B68" s="140">
        <v>718065</v>
      </c>
      <c r="C68" s="140">
        <v>0</v>
      </c>
      <c r="D68" s="140">
        <f t="shared" si="0"/>
        <v>0</v>
      </c>
      <c r="E68" s="140">
        <f t="shared" si="1"/>
        <v>0</v>
      </c>
      <c r="F68" s="140">
        <f t="shared" si="2"/>
        <v>0</v>
      </c>
      <c r="G68" s="140">
        <f t="shared" si="3"/>
        <v>0</v>
      </c>
    </row>
    <row r="69" spans="1:7">
      <c r="A69" s="140">
        <v>65</v>
      </c>
      <c r="B69" s="140">
        <v>689198</v>
      </c>
      <c r="C69" s="140">
        <v>0</v>
      </c>
      <c r="D69" s="140">
        <f t="shared" si="0"/>
        <v>0</v>
      </c>
      <c r="E69" s="140">
        <f t="shared" si="1"/>
        <v>0</v>
      </c>
      <c r="F69" s="140">
        <f t="shared" si="2"/>
        <v>0</v>
      </c>
      <c r="G69" s="140">
        <f t="shared" si="3"/>
        <v>0</v>
      </c>
    </row>
    <row r="70" spans="1:7">
      <c r="A70" s="140">
        <v>66</v>
      </c>
      <c r="B70" s="140">
        <v>687334</v>
      </c>
      <c r="C70" s="140">
        <v>0</v>
      </c>
      <c r="D70" s="140">
        <f t="shared" si="0"/>
        <v>0</v>
      </c>
      <c r="E70" s="140">
        <f t="shared" si="1"/>
        <v>0</v>
      </c>
      <c r="F70" s="140">
        <f t="shared" si="2"/>
        <v>0</v>
      </c>
      <c r="G70" s="140">
        <f t="shared" si="3"/>
        <v>0</v>
      </c>
    </row>
    <row r="71" spans="1:7">
      <c r="A71" s="140">
        <v>67</v>
      </c>
      <c r="B71" s="140">
        <v>674764</v>
      </c>
      <c r="C71" s="140">
        <v>0</v>
      </c>
      <c r="D71" s="140">
        <f t="shared" si="0"/>
        <v>0</v>
      </c>
      <c r="E71" s="140">
        <f t="shared" si="1"/>
        <v>0</v>
      </c>
      <c r="F71" s="140">
        <f t="shared" si="2"/>
        <v>0</v>
      </c>
      <c r="G71" s="140">
        <f t="shared" si="3"/>
        <v>0</v>
      </c>
    </row>
    <row r="72" spans="1:7">
      <c r="A72" s="140">
        <v>68</v>
      </c>
      <c r="B72" s="140">
        <v>651687</v>
      </c>
      <c r="C72" s="140">
        <v>0</v>
      </c>
      <c r="D72" s="140">
        <f t="shared" si="0"/>
        <v>0</v>
      </c>
      <c r="E72" s="140">
        <f t="shared" si="1"/>
        <v>0</v>
      </c>
      <c r="F72" s="140">
        <f t="shared" si="2"/>
        <v>0</v>
      </c>
      <c r="G72" s="140">
        <f t="shared" si="3"/>
        <v>0</v>
      </c>
    </row>
    <row r="73" spans="1:7">
      <c r="A73" s="140">
        <v>69</v>
      </c>
      <c r="B73" s="140">
        <v>652398</v>
      </c>
      <c r="C73" s="140">
        <v>0</v>
      </c>
      <c r="D73" s="140">
        <f t="shared" si="0"/>
        <v>0</v>
      </c>
      <c r="E73" s="140">
        <f t="shared" si="1"/>
        <v>0</v>
      </c>
      <c r="F73" s="140">
        <f t="shared" si="2"/>
        <v>0</v>
      </c>
      <c r="G73" s="140">
        <f t="shared" si="3"/>
        <v>0</v>
      </c>
    </row>
    <row r="74" spans="1:7">
      <c r="A74" s="140">
        <v>70</v>
      </c>
      <c r="B74" s="140">
        <v>660817</v>
      </c>
      <c r="C74" s="140">
        <v>0</v>
      </c>
      <c r="D74" s="140">
        <f t="shared" si="0"/>
        <v>0</v>
      </c>
      <c r="E74" s="140">
        <f t="shared" si="1"/>
        <v>0</v>
      </c>
      <c r="F74" s="140">
        <f t="shared" si="2"/>
        <v>0</v>
      </c>
      <c r="G74" s="140">
        <f t="shared" si="3"/>
        <v>0</v>
      </c>
    </row>
    <row r="75" spans="1:7">
      <c r="A75" s="140">
        <v>71</v>
      </c>
      <c r="B75" s="140">
        <v>672642</v>
      </c>
      <c r="C75" s="140">
        <v>0</v>
      </c>
      <c r="D75" s="140">
        <f t="shared" si="0"/>
        <v>0</v>
      </c>
      <c r="E75" s="140">
        <f t="shared" si="1"/>
        <v>0</v>
      </c>
      <c r="F75" s="140">
        <f t="shared" si="2"/>
        <v>0</v>
      </c>
      <c r="G75" s="140">
        <f t="shared" si="3"/>
        <v>0</v>
      </c>
    </row>
    <row r="76" spans="1:7">
      <c r="A76" s="140">
        <v>72</v>
      </c>
      <c r="B76" s="140">
        <v>702415</v>
      </c>
      <c r="C76" s="140">
        <v>0</v>
      </c>
      <c r="D76" s="140">
        <f t="shared" si="0"/>
        <v>0</v>
      </c>
      <c r="E76" s="140">
        <f t="shared" si="1"/>
        <v>0</v>
      </c>
      <c r="F76" s="140">
        <f t="shared" si="2"/>
        <v>0</v>
      </c>
      <c r="G76" s="140">
        <f t="shared" si="3"/>
        <v>0</v>
      </c>
    </row>
    <row r="77" spans="1:7">
      <c r="A77" s="140">
        <v>73</v>
      </c>
      <c r="B77" s="140">
        <v>753009</v>
      </c>
      <c r="C77" s="140">
        <v>0</v>
      </c>
      <c r="D77" s="140">
        <f t="shared" si="0"/>
        <v>0</v>
      </c>
      <c r="E77" s="140">
        <f t="shared" si="1"/>
        <v>0</v>
      </c>
      <c r="F77" s="140">
        <f t="shared" si="2"/>
        <v>0</v>
      </c>
      <c r="G77" s="140">
        <f t="shared" si="3"/>
        <v>0</v>
      </c>
    </row>
    <row r="78" spans="1:7">
      <c r="A78" s="140">
        <v>74</v>
      </c>
      <c r="B78" s="140">
        <v>575023</v>
      </c>
      <c r="C78" s="140">
        <v>0</v>
      </c>
      <c r="D78" s="140">
        <f t="shared" si="0"/>
        <v>0</v>
      </c>
      <c r="E78" s="140">
        <f t="shared" si="1"/>
        <v>0</v>
      </c>
      <c r="F78" s="140">
        <f t="shared" si="2"/>
        <v>0</v>
      </c>
      <c r="G78" s="140">
        <f t="shared" si="3"/>
        <v>0</v>
      </c>
    </row>
    <row r="79" spans="1:7">
      <c r="A79" s="140">
        <v>75</v>
      </c>
      <c r="B79" s="140">
        <v>549939</v>
      </c>
      <c r="C79" s="140">
        <v>0</v>
      </c>
      <c r="D79" s="140">
        <f t="shared" si="0"/>
        <v>0</v>
      </c>
      <c r="E79" s="140">
        <f t="shared" si="1"/>
        <v>0</v>
      </c>
      <c r="F79" s="140">
        <f t="shared" si="2"/>
        <v>0</v>
      </c>
      <c r="G79" s="140">
        <f t="shared" si="3"/>
        <v>0</v>
      </c>
    </row>
    <row r="80" spans="1:7">
      <c r="A80" s="140">
        <v>76</v>
      </c>
      <c r="B80" s="140">
        <v>540477</v>
      </c>
      <c r="C80" s="140">
        <v>0</v>
      </c>
      <c r="D80" s="140">
        <f t="shared" si="0"/>
        <v>0</v>
      </c>
      <c r="E80" s="140">
        <f t="shared" si="1"/>
        <v>0</v>
      </c>
      <c r="F80" s="140">
        <f t="shared" si="2"/>
        <v>0</v>
      </c>
      <c r="G80" s="140">
        <f t="shared" si="3"/>
        <v>0</v>
      </c>
    </row>
    <row r="81" spans="1:7">
      <c r="A81" s="140">
        <v>77</v>
      </c>
      <c r="B81" s="140">
        <v>494925</v>
      </c>
      <c r="C81" s="140">
        <v>0</v>
      </c>
      <c r="D81" s="140">
        <f t="shared" si="0"/>
        <v>0</v>
      </c>
      <c r="E81" s="140">
        <f t="shared" si="1"/>
        <v>0</v>
      </c>
      <c r="F81" s="140">
        <f t="shared" si="2"/>
        <v>0</v>
      </c>
      <c r="G81" s="140">
        <f t="shared" si="3"/>
        <v>0</v>
      </c>
    </row>
    <row r="82" spans="1:7">
      <c r="A82" s="140">
        <v>78</v>
      </c>
      <c r="B82" s="140">
        <v>435050</v>
      </c>
      <c r="C82" s="140">
        <v>0</v>
      </c>
      <c r="D82" s="140">
        <f t="shared" si="0"/>
        <v>0</v>
      </c>
      <c r="E82" s="140">
        <f t="shared" si="1"/>
        <v>0</v>
      </c>
      <c r="F82" s="140">
        <f t="shared" si="2"/>
        <v>0</v>
      </c>
      <c r="G82" s="140">
        <f t="shared" si="3"/>
        <v>0</v>
      </c>
    </row>
    <row r="83" spans="1:7">
      <c r="A83" s="140">
        <v>79</v>
      </c>
      <c r="B83" s="140">
        <v>383368</v>
      </c>
      <c r="C83" s="140">
        <v>0</v>
      </c>
      <c r="D83" s="140">
        <f t="shared" si="0"/>
        <v>0</v>
      </c>
      <c r="E83" s="140">
        <f t="shared" si="1"/>
        <v>0</v>
      </c>
      <c r="F83" s="140">
        <f t="shared" si="2"/>
        <v>0</v>
      </c>
      <c r="G83" s="140">
        <f t="shared" si="3"/>
        <v>0</v>
      </c>
    </row>
    <row r="84" spans="1:7">
      <c r="A84" s="140">
        <v>80</v>
      </c>
      <c r="B84" s="140">
        <v>386890</v>
      </c>
      <c r="C84" s="140">
        <v>0</v>
      </c>
      <c r="D84" s="140">
        <f t="shared" si="0"/>
        <v>0</v>
      </c>
      <c r="E84" s="140">
        <f t="shared" si="1"/>
        <v>0</v>
      </c>
      <c r="F84" s="140">
        <f t="shared" si="2"/>
        <v>0</v>
      </c>
      <c r="G84" s="140">
        <f t="shared" si="3"/>
        <v>0</v>
      </c>
    </row>
    <row r="85" spans="1:7">
      <c r="A85" s="140">
        <v>81</v>
      </c>
      <c r="B85" s="140">
        <v>373288</v>
      </c>
      <c r="C85" s="140">
        <v>0</v>
      </c>
      <c r="D85" s="140">
        <f t="shared" si="0"/>
        <v>0</v>
      </c>
      <c r="E85" s="140">
        <f t="shared" si="1"/>
        <v>0</v>
      </c>
      <c r="F85" s="140">
        <f t="shared" si="2"/>
        <v>0</v>
      </c>
      <c r="G85" s="140">
        <f t="shared" si="3"/>
        <v>0</v>
      </c>
    </row>
    <row r="86" spans="1:7">
      <c r="A86" s="140">
        <v>82</v>
      </c>
      <c r="B86" s="140">
        <v>350944</v>
      </c>
      <c r="C86" s="140">
        <v>0</v>
      </c>
      <c r="D86" s="140">
        <f t="shared" si="0"/>
        <v>0</v>
      </c>
      <c r="E86" s="140">
        <f t="shared" si="1"/>
        <v>0</v>
      </c>
      <c r="F86" s="140">
        <f t="shared" si="2"/>
        <v>0</v>
      </c>
      <c r="G86" s="140">
        <f t="shared" si="3"/>
        <v>0</v>
      </c>
    </row>
    <row r="87" spans="1:7">
      <c r="A87" s="140">
        <v>83</v>
      </c>
      <c r="B87" s="140">
        <v>322102</v>
      </c>
      <c r="C87" s="140">
        <v>0</v>
      </c>
      <c r="D87" s="140">
        <f t="shared" si="0"/>
        <v>0</v>
      </c>
      <c r="E87" s="140">
        <f t="shared" si="1"/>
        <v>0</v>
      </c>
      <c r="F87" s="140">
        <f t="shared" si="2"/>
        <v>0</v>
      </c>
      <c r="G87" s="140">
        <f t="shared" si="3"/>
        <v>0</v>
      </c>
    </row>
    <row r="88" spans="1:7">
      <c r="A88" s="140">
        <v>84</v>
      </c>
      <c r="B88" s="140">
        <v>292999</v>
      </c>
      <c r="C88" s="140">
        <v>0</v>
      </c>
      <c r="D88" s="140">
        <f t="shared" si="0"/>
        <v>0</v>
      </c>
      <c r="E88" s="140">
        <f t="shared" si="1"/>
        <v>0</v>
      </c>
      <c r="F88" s="140">
        <f t="shared" si="2"/>
        <v>0</v>
      </c>
      <c r="G88" s="140">
        <f t="shared" si="3"/>
        <v>0</v>
      </c>
    </row>
    <row r="89" spans="1:7">
      <c r="A89" s="140">
        <v>85</v>
      </c>
      <c r="B89" s="140">
        <v>264997</v>
      </c>
      <c r="C89" s="140">
        <v>0</v>
      </c>
      <c r="D89" s="140">
        <f t="shared" si="0"/>
        <v>0</v>
      </c>
      <c r="E89" s="140">
        <f t="shared" si="1"/>
        <v>0</v>
      </c>
      <c r="F89" s="140">
        <f t="shared" si="2"/>
        <v>0</v>
      </c>
      <c r="G89" s="140">
        <f t="shared" si="3"/>
        <v>0</v>
      </c>
    </row>
    <row r="90" spans="1:7">
      <c r="A90" s="140">
        <v>86</v>
      </c>
      <c r="B90" s="140">
        <v>231822</v>
      </c>
      <c r="C90" s="140">
        <v>0</v>
      </c>
      <c r="D90" s="140">
        <f t="shared" si="0"/>
        <v>0</v>
      </c>
      <c r="E90" s="140">
        <f t="shared" si="1"/>
        <v>0</v>
      </c>
      <c r="F90" s="140">
        <f t="shared" si="2"/>
        <v>0</v>
      </c>
      <c r="G90" s="140">
        <f t="shared" si="3"/>
        <v>0</v>
      </c>
    </row>
    <row r="91" spans="1:7">
      <c r="A91" s="140">
        <v>87</v>
      </c>
      <c r="B91" s="140">
        <v>206428</v>
      </c>
      <c r="C91" s="140">
        <v>0</v>
      </c>
      <c r="D91" s="140">
        <f t="shared" si="0"/>
        <v>0</v>
      </c>
      <c r="E91" s="140">
        <f t="shared" si="1"/>
        <v>0</v>
      </c>
      <c r="F91" s="140">
        <f t="shared" si="2"/>
        <v>0</v>
      </c>
      <c r="G91" s="140">
        <f t="shared" si="3"/>
        <v>0</v>
      </c>
    </row>
    <row r="92" spans="1:7">
      <c r="A92" s="140">
        <v>88</v>
      </c>
      <c r="B92" s="140">
        <v>185189</v>
      </c>
      <c r="C92" s="140">
        <v>0</v>
      </c>
      <c r="D92" s="140">
        <f t="shared" si="0"/>
        <v>0</v>
      </c>
      <c r="E92" s="140">
        <f t="shared" si="1"/>
        <v>0</v>
      </c>
      <c r="F92" s="140">
        <f t="shared" si="2"/>
        <v>0</v>
      </c>
      <c r="G92" s="140">
        <f t="shared" si="3"/>
        <v>0</v>
      </c>
    </row>
    <row r="93" spans="1:7">
      <c r="A93" s="140">
        <v>89</v>
      </c>
      <c r="B93" s="140">
        <v>161430</v>
      </c>
      <c r="C93" s="140">
        <v>0</v>
      </c>
      <c r="D93" s="140">
        <f t="shared" si="0"/>
        <v>0</v>
      </c>
      <c r="E93" s="140">
        <f t="shared" si="1"/>
        <v>0</v>
      </c>
      <c r="F93" s="140">
        <f t="shared" si="2"/>
        <v>0</v>
      </c>
      <c r="G93" s="140">
        <f t="shared" si="3"/>
        <v>0</v>
      </c>
    </row>
    <row r="94" spans="1:7">
      <c r="A94" s="140">
        <v>90</v>
      </c>
      <c r="B94" s="140">
        <v>609503</v>
      </c>
      <c r="C94" s="140">
        <v>0</v>
      </c>
      <c r="D94" s="140">
        <f t="shared" si="0"/>
        <v>0</v>
      </c>
      <c r="E94" s="140">
        <f t="shared" si="1"/>
        <v>0</v>
      </c>
      <c r="F94" s="140">
        <f t="shared" si="2"/>
        <v>0</v>
      </c>
      <c r="G94" s="140">
        <f t="shared" si="3"/>
        <v>0</v>
      </c>
    </row>
    <row r="95" spans="1:7">
      <c r="A95" s="153"/>
      <c r="B95" s="152">
        <f>SUM(B4:B94)</f>
        <v>67081234</v>
      </c>
      <c r="C95" s="153"/>
      <c r="D95" s="153"/>
      <c r="E95" s="153"/>
      <c r="F95" s="153"/>
      <c r="G95" s="152">
        <f>SUM(G4:G94)</f>
        <v>2463.3939706232513</v>
      </c>
    </row>
    <row r="96" spans="1:7">
      <c r="A96" s="18"/>
      <c r="B96" s="18"/>
      <c r="C96" s="18"/>
      <c r="D96" s="18"/>
      <c r="E96" s="18"/>
      <c r="F96" s="18"/>
      <c r="G96" s="18"/>
    </row>
    <row r="97" spans="1:7">
      <c r="A97" s="145"/>
      <c r="B97" s="145"/>
      <c r="C97" s="145"/>
      <c r="D97" s="145"/>
      <c r="E97" s="145"/>
      <c r="F97" s="145"/>
      <c r="G97" s="145"/>
    </row>
    <row r="98" spans="1:7">
      <c r="A98" s="146" t="s">
        <v>1074</v>
      </c>
      <c r="B98" s="18"/>
      <c r="C98" s="147">
        <f>B95/G95</f>
        <v>27231.224400142582</v>
      </c>
      <c r="D98" s="18"/>
      <c r="E98" s="18"/>
      <c r="F98" s="18"/>
      <c r="G98" s="18"/>
    </row>
    <row r="99" spans="1:7">
      <c r="A99" s="149" t="s">
        <v>1075</v>
      </c>
      <c r="B99" s="145"/>
      <c r="C99" s="150">
        <f>100000/C98</f>
        <v>3.6722550014855888</v>
      </c>
      <c r="D99" s="145"/>
      <c r="E99" s="145"/>
      <c r="F99" s="145"/>
      <c r="G99" s="145"/>
    </row>
    <row r="100" spans="1:7">
      <c r="A100" s="18"/>
      <c r="B100" s="18"/>
      <c r="C100" s="18"/>
      <c r="D100" s="18"/>
      <c r="E100" s="18"/>
      <c r="F100" s="18"/>
      <c r="G100" s="18"/>
    </row>
    <row r="101" spans="1:7">
      <c r="A101" s="18"/>
      <c r="B101" s="18"/>
      <c r="C101" s="18"/>
      <c r="D101" s="18"/>
      <c r="E101" s="18"/>
      <c r="F101" s="18"/>
      <c r="G101" s="18"/>
    </row>
    <row r="102" spans="1:7">
      <c r="A102" s="18" t="s">
        <v>1108</v>
      </c>
      <c r="B102" s="18"/>
      <c r="C102" s="18"/>
      <c r="D102" s="18"/>
      <c r="E102" s="18"/>
      <c r="F102" s="18"/>
      <c r="G102" s="18"/>
    </row>
    <row r="103" spans="1:7">
      <c r="A103" s="18" t="s">
        <v>1109</v>
      </c>
      <c r="B103" s="18"/>
      <c r="C103" s="18"/>
      <c r="D103" s="18"/>
      <c r="E103" s="18"/>
      <c r="F103" s="18"/>
      <c r="G103" s="18"/>
    </row>
    <row r="104" spans="1:7">
      <c r="A104" s="18"/>
      <c r="B104" s="18"/>
      <c r="C104" s="18"/>
      <c r="D104" s="18"/>
      <c r="E104" s="18"/>
      <c r="F104" s="18"/>
      <c r="G104" s="18"/>
    </row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3"/>
  <sheetViews>
    <sheetView workbookViewId="0"/>
  </sheetViews>
  <sheetFormatPr baseColWidth="10" defaultColWidth="11.1640625" defaultRowHeight="15" customHeight="1"/>
  <cols>
    <col min="1" max="1" width="8.33203125" customWidth="1"/>
    <col min="2" max="2" width="19.1640625" customWidth="1"/>
    <col min="3" max="3" width="10.1640625" customWidth="1"/>
    <col min="4" max="4" width="19" customWidth="1"/>
    <col min="5" max="5" width="35.83203125" customWidth="1"/>
    <col min="6" max="6" width="31.1640625" customWidth="1"/>
    <col min="7" max="7" width="28.83203125" customWidth="1"/>
    <col min="8" max="26" width="11.1640625" customWidth="1"/>
  </cols>
  <sheetData>
    <row r="1" spans="1:26">
      <c r="A1" s="73" t="s">
        <v>1110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8"/>
      <c r="B2" s="18"/>
      <c r="C2" s="18"/>
      <c r="D2" s="18"/>
      <c r="E2" s="18"/>
      <c r="F2" s="18"/>
      <c r="G2" s="18"/>
    </row>
    <row r="3" spans="1:26">
      <c r="A3" s="137" t="s">
        <v>1065</v>
      </c>
      <c r="B3" s="137" t="s">
        <v>1066</v>
      </c>
      <c r="C3" s="137" t="s">
        <v>1067</v>
      </c>
      <c r="D3" s="137" t="s">
        <v>1068</v>
      </c>
      <c r="E3" s="137" t="s">
        <v>1069</v>
      </c>
      <c r="F3" s="137" t="s">
        <v>1111</v>
      </c>
      <c r="G3" s="137" t="s">
        <v>1072</v>
      </c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26">
      <c r="A4" s="140">
        <v>0</v>
      </c>
      <c r="B4" s="140">
        <v>701897</v>
      </c>
      <c r="C4" s="140">
        <v>0</v>
      </c>
      <c r="D4" s="140">
        <f t="shared" ref="D4:D94" si="0">C4/SUM($C$4:$C$94)</f>
        <v>0</v>
      </c>
      <c r="E4" s="140">
        <f t="shared" ref="E4:E94" si="1">1/6321*D4</f>
        <v>0</v>
      </c>
      <c r="F4" s="140">
        <f t="shared" ref="F4:F94" si="2">B4*E4</f>
        <v>0</v>
      </c>
      <c r="G4" s="140">
        <f>F4</f>
        <v>0</v>
      </c>
    </row>
    <row r="5" spans="1:26">
      <c r="A5" s="140">
        <v>1</v>
      </c>
      <c r="B5" s="140">
        <v>730219</v>
      </c>
      <c r="C5" s="140">
        <v>0</v>
      </c>
      <c r="D5" s="140">
        <f t="shared" si="0"/>
        <v>0</v>
      </c>
      <c r="E5" s="140">
        <f t="shared" si="1"/>
        <v>0</v>
      </c>
      <c r="F5" s="140">
        <f t="shared" si="2"/>
        <v>0</v>
      </c>
      <c r="G5" s="140">
        <f>F4+F5</f>
        <v>0</v>
      </c>
    </row>
    <row r="6" spans="1:26">
      <c r="A6" s="140">
        <v>2</v>
      </c>
      <c r="B6" s="140">
        <v>759354</v>
      </c>
      <c r="C6" s="140">
        <v>0</v>
      </c>
      <c r="D6" s="140">
        <f t="shared" si="0"/>
        <v>0</v>
      </c>
      <c r="E6" s="140">
        <f t="shared" si="1"/>
        <v>0</v>
      </c>
      <c r="F6" s="140">
        <f t="shared" si="2"/>
        <v>0</v>
      </c>
      <c r="G6" s="140">
        <f>F4+F5+F6</f>
        <v>0</v>
      </c>
    </row>
    <row r="7" spans="1:26">
      <c r="A7" s="140">
        <v>3</v>
      </c>
      <c r="B7" s="140">
        <v>783321</v>
      </c>
      <c r="C7" s="140">
        <v>0</v>
      </c>
      <c r="D7" s="140">
        <f t="shared" si="0"/>
        <v>0</v>
      </c>
      <c r="E7" s="140">
        <f t="shared" si="1"/>
        <v>0</v>
      </c>
      <c r="F7" s="140">
        <f t="shared" si="2"/>
        <v>0</v>
      </c>
      <c r="G7" s="140">
        <f>F4+F5+F6+F7</f>
        <v>0</v>
      </c>
    </row>
    <row r="8" spans="1:26">
      <c r="A8" s="140">
        <v>4</v>
      </c>
      <c r="B8" s="140">
        <v>807539</v>
      </c>
      <c r="C8" s="140">
        <v>0</v>
      </c>
      <c r="D8" s="140">
        <f t="shared" si="0"/>
        <v>0</v>
      </c>
      <c r="E8" s="140">
        <f t="shared" si="1"/>
        <v>0</v>
      </c>
      <c r="F8" s="140">
        <f t="shared" si="2"/>
        <v>0</v>
      </c>
      <c r="G8" s="140">
        <f>F4+F5+F6+F7+F8</f>
        <v>0</v>
      </c>
    </row>
    <row r="9" spans="1:26">
      <c r="A9" s="140">
        <v>5</v>
      </c>
      <c r="B9" s="140">
        <v>806745</v>
      </c>
      <c r="C9" s="140">
        <v>0</v>
      </c>
      <c r="D9" s="140">
        <f t="shared" si="0"/>
        <v>0</v>
      </c>
      <c r="E9" s="140">
        <f t="shared" si="1"/>
        <v>0</v>
      </c>
      <c r="F9" s="140">
        <f t="shared" si="2"/>
        <v>0</v>
      </c>
      <c r="G9" s="140">
        <f>F4+F5+F6+F7+F8+F9</f>
        <v>0</v>
      </c>
    </row>
    <row r="10" spans="1:26">
      <c r="A10" s="140">
        <v>6</v>
      </c>
      <c r="B10" s="140">
        <v>813073</v>
      </c>
      <c r="C10" s="140">
        <v>0</v>
      </c>
      <c r="D10" s="140">
        <f t="shared" si="0"/>
        <v>0</v>
      </c>
      <c r="E10" s="140">
        <f t="shared" si="1"/>
        <v>0</v>
      </c>
      <c r="F10" s="140">
        <f t="shared" si="2"/>
        <v>0</v>
      </c>
      <c r="G10" s="140">
        <f>F4+F5+F6+F7+F8+F9+F10</f>
        <v>0</v>
      </c>
    </row>
    <row r="11" spans="1:26">
      <c r="A11" s="140">
        <v>7</v>
      </c>
      <c r="B11" s="140">
        <v>830700</v>
      </c>
      <c r="C11" s="140">
        <v>0</v>
      </c>
      <c r="D11" s="140">
        <f t="shared" si="0"/>
        <v>0</v>
      </c>
      <c r="E11" s="140">
        <f t="shared" si="1"/>
        <v>0</v>
      </c>
      <c r="F11" s="140">
        <f t="shared" si="2"/>
        <v>0</v>
      </c>
      <c r="G11" s="140">
        <f>F4+F5+F6+F7+F8+F9+F10+F11</f>
        <v>0</v>
      </c>
    </row>
    <row r="12" spans="1:26">
      <c r="A12" s="140">
        <v>8</v>
      </c>
      <c r="B12" s="140">
        <v>855000</v>
      </c>
      <c r="C12" s="140">
        <v>0</v>
      </c>
      <c r="D12" s="140">
        <f t="shared" si="0"/>
        <v>0</v>
      </c>
      <c r="E12" s="140">
        <f t="shared" si="1"/>
        <v>0</v>
      </c>
      <c r="F12" s="140">
        <f t="shared" si="2"/>
        <v>0</v>
      </c>
      <c r="G12" s="140">
        <f>F4+F5+F6+F7+F8+F9+F10+F11+F12</f>
        <v>0</v>
      </c>
    </row>
    <row r="13" spans="1:26">
      <c r="A13" s="140">
        <v>9</v>
      </c>
      <c r="B13" s="140">
        <v>841895</v>
      </c>
      <c r="C13" s="140">
        <v>0</v>
      </c>
      <c r="D13" s="140">
        <f t="shared" si="0"/>
        <v>0</v>
      </c>
      <c r="E13" s="140">
        <f t="shared" si="1"/>
        <v>0</v>
      </c>
      <c r="F13" s="140">
        <f t="shared" si="2"/>
        <v>0</v>
      </c>
      <c r="G13" s="140">
        <f>F4+F5+F6+F7+F8+F9+F10+F11+F12+F13</f>
        <v>0</v>
      </c>
    </row>
    <row r="14" spans="1:26">
      <c r="A14" s="140">
        <v>10</v>
      </c>
      <c r="B14" s="140">
        <v>826080</v>
      </c>
      <c r="C14" s="140">
        <v>0</v>
      </c>
      <c r="D14" s="140">
        <f t="shared" si="0"/>
        <v>0</v>
      </c>
      <c r="E14" s="140">
        <f t="shared" si="1"/>
        <v>0</v>
      </c>
      <c r="F14" s="140">
        <f t="shared" si="2"/>
        <v>0</v>
      </c>
      <c r="G14" s="140">
        <f>F4+F5+F6+F7+F8+F9+F10+F11+F12+F13+F14</f>
        <v>0</v>
      </c>
    </row>
    <row r="15" spans="1:26">
      <c r="A15" s="140">
        <v>11</v>
      </c>
      <c r="B15" s="140">
        <v>817287</v>
      </c>
      <c r="C15" s="140">
        <v>0</v>
      </c>
      <c r="D15" s="140">
        <f t="shared" si="0"/>
        <v>0</v>
      </c>
      <c r="E15" s="140">
        <f t="shared" si="1"/>
        <v>0</v>
      </c>
      <c r="F15" s="140">
        <f t="shared" si="2"/>
        <v>0</v>
      </c>
      <c r="G15" s="140">
        <f>F4+F5+F6+F7+F8+F9+F10+F11+F12+F13+F14+F15</f>
        <v>0</v>
      </c>
    </row>
    <row r="16" spans="1:26">
      <c r="A16" s="140">
        <v>12</v>
      </c>
      <c r="B16" s="140">
        <v>823732</v>
      </c>
      <c r="C16" s="140">
        <v>0</v>
      </c>
      <c r="D16" s="140">
        <f t="shared" si="0"/>
        <v>0</v>
      </c>
      <c r="E16" s="140">
        <f t="shared" si="1"/>
        <v>0</v>
      </c>
      <c r="F16" s="140">
        <f t="shared" si="2"/>
        <v>0</v>
      </c>
      <c r="G16" s="140">
        <f>F4+F5+F6+F7+F8+F9+F10+F11+F12+F13+F14+F15+F16</f>
        <v>0</v>
      </c>
    </row>
    <row r="17" spans="1:7">
      <c r="A17" s="140">
        <v>13</v>
      </c>
      <c r="B17" s="140">
        <v>796700</v>
      </c>
      <c r="C17" s="140">
        <v>0</v>
      </c>
      <c r="D17" s="140">
        <f t="shared" si="0"/>
        <v>0</v>
      </c>
      <c r="E17" s="140">
        <f t="shared" si="1"/>
        <v>0</v>
      </c>
      <c r="F17" s="140">
        <f t="shared" si="2"/>
        <v>0</v>
      </c>
      <c r="G17" s="140">
        <f>F4+F5+F6+F7+F8+F9+F10+F11+F12+F13+F14+F15+F16+F17</f>
        <v>0</v>
      </c>
    </row>
    <row r="18" spans="1:7">
      <c r="A18" s="140">
        <v>14</v>
      </c>
      <c r="B18" s="140">
        <v>781315</v>
      </c>
      <c r="C18" s="140">
        <v>0</v>
      </c>
      <c r="D18" s="140">
        <f t="shared" si="0"/>
        <v>0</v>
      </c>
      <c r="E18" s="140">
        <f t="shared" si="1"/>
        <v>0</v>
      </c>
      <c r="F18" s="140">
        <f t="shared" si="2"/>
        <v>0</v>
      </c>
      <c r="G18" s="140">
        <f t="shared" ref="G18:G94" si="3">F4+F5+F6+F7+F8+F9+F10+F11+F12+F13+F14+F15+F16+F17+F18</f>
        <v>0</v>
      </c>
    </row>
    <row r="19" spans="1:7">
      <c r="A19" s="140">
        <v>15</v>
      </c>
      <c r="B19" s="140">
        <v>752712</v>
      </c>
      <c r="C19" s="140">
        <v>1</v>
      </c>
      <c r="D19" s="140">
        <f t="shared" si="0"/>
        <v>1.098901098901099E-2</v>
      </c>
      <c r="E19" s="140">
        <f t="shared" si="1"/>
        <v>1.7384924836277472E-6</v>
      </c>
      <c r="F19" s="140">
        <f t="shared" si="2"/>
        <v>1.308584154336409</v>
      </c>
      <c r="G19" s="140">
        <f t="shared" si="3"/>
        <v>1.308584154336409</v>
      </c>
    </row>
    <row r="20" spans="1:7">
      <c r="A20" s="140">
        <v>16</v>
      </c>
      <c r="B20" s="140">
        <v>740693</v>
      </c>
      <c r="C20" s="140">
        <v>1</v>
      </c>
      <c r="D20" s="140">
        <f t="shared" si="0"/>
        <v>1.098901098901099E-2</v>
      </c>
      <c r="E20" s="140">
        <f t="shared" si="1"/>
        <v>1.7384924836277472E-6</v>
      </c>
      <c r="F20" s="140">
        <f t="shared" si="2"/>
        <v>1.287689213175687</v>
      </c>
      <c r="G20" s="140">
        <f t="shared" si="3"/>
        <v>2.5962733675120959</v>
      </c>
    </row>
    <row r="21" spans="1:7">
      <c r="A21" s="140">
        <v>17</v>
      </c>
      <c r="B21" s="140">
        <v>722928</v>
      </c>
      <c r="C21" s="140">
        <v>1</v>
      </c>
      <c r="D21" s="140">
        <f t="shared" si="0"/>
        <v>1.098901098901099E-2</v>
      </c>
      <c r="E21" s="140">
        <f t="shared" si="1"/>
        <v>1.7384924836277472E-6</v>
      </c>
      <c r="F21" s="140">
        <f t="shared" si="2"/>
        <v>1.25680489420404</v>
      </c>
      <c r="G21" s="140">
        <f t="shared" si="3"/>
        <v>3.8530782617161359</v>
      </c>
    </row>
    <row r="22" spans="1:7">
      <c r="A22" s="140">
        <v>18</v>
      </c>
      <c r="B22" s="140">
        <v>717252</v>
      </c>
      <c r="C22" s="140">
        <v>0</v>
      </c>
      <c r="D22" s="140">
        <f t="shared" si="0"/>
        <v>0</v>
      </c>
      <c r="E22" s="140">
        <f t="shared" si="1"/>
        <v>0</v>
      </c>
      <c r="F22" s="140">
        <f t="shared" si="2"/>
        <v>0</v>
      </c>
      <c r="G22" s="140">
        <f t="shared" si="3"/>
        <v>3.8530782617161359</v>
      </c>
    </row>
    <row r="23" spans="1:7">
      <c r="A23" s="140">
        <v>19</v>
      </c>
      <c r="B23" s="140">
        <v>750095</v>
      </c>
      <c r="C23" s="140">
        <v>1</v>
      </c>
      <c r="D23" s="140">
        <f t="shared" si="0"/>
        <v>1.098901098901099E-2</v>
      </c>
      <c r="E23" s="140">
        <f t="shared" si="1"/>
        <v>1.7384924836277472E-6</v>
      </c>
      <c r="F23" s="140">
        <f t="shared" si="2"/>
        <v>1.3040345195067551</v>
      </c>
      <c r="G23" s="140">
        <f t="shared" si="3"/>
        <v>5.1571127812228905</v>
      </c>
    </row>
    <row r="24" spans="1:7">
      <c r="A24" s="140">
        <v>20</v>
      </c>
      <c r="B24" s="140">
        <v>778930</v>
      </c>
      <c r="C24" s="140">
        <v>3</v>
      </c>
      <c r="D24" s="140">
        <f t="shared" si="0"/>
        <v>3.2967032967032968E-2</v>
      </c>
      <c r="E24" s="140">
        <f t="shared" si="1"/>
        <v>5.2154774508832415E-6</v>
      </c>
      <c r="F24" s="140">
        <f t="shared" si="2"/>
        <v>4.0624918508164836</v>
      </c>
      <c r="G24" s="140">
        <f t="shared" si="3"/>
        <v>9.2196046320393741</v>
      </c>
    </row>
    <row r="25" spans="1:7">
      <c r="A25" s="140">
        <v>21</v>
      </c>
      <c r="B25" s="140">
        <v>810303</v>
      </c>
      <c r="C25" s="140">
        <v>2</v>
      </c>
      <c r="D25" s="140">
        <f t="shared" si="0"/>
        <v>2.197802197802198E-2</v>
      </c>
      <c r="E25" s="140">
        <f t="shared" si="1"/>
        <v>3.4769849672554945E-6</v>
      </c>
      <c r="F25" s="140">
        <f t="shared" si="2"/>
        <v>2.817411349922029</v>
      </c>
      <c r="G25" s="140">
        <f t="shared" si="3"/>
        <v>12.037015981961403</v>
      </c>
    </row>
    <row r="26" spans="1:7">
      <c r="A26" s="140">
        <v>22</v>
      </c>
      <c r="B26" s="140">
        <v>827261</v>
      </c>
      <c r="C26" s="140">
        <v>2</v>
      </c>
      <c r="D26" s="140">
        <f t="shared" si="0"/>
        <v>2.197802197802198E-2</v>
      </c>
      <c r="E26" s="140">
        <f t="shared" si="1"/>
        <v>3.4769849672554945E-6</v>
      </c>
      <c r="F26" s="140">
        <f t="shared" si="2"/>
        <v>2.8763740609967474</v>
      </c>
      <c r="G26" s="140">
        <f t="shared" si="3"/>
        <v>14.913390042958151</v>
      </c>
    </row>
    <row r="27" spans="1:7">
      <c r="A27" s="140">
        <v>23</v>
      </c>
      <c r="B27" s="140">
        <v>856602</v>
      </c>
      <c r="C27" s="140">
        <v>3</v>
      </c>
      <c r="D27" s="140">
        <f t="shared" si="0"/>
        <v>3.2967032967032968E-2</v>
      </c>
      <c r="E27" s="140">
        <f t="shared" si="1"/>
        <v>5.2154774508832415E-6</v>
      </c>
      <c r="F27" s="140">
        <f t="shared" si="2"/>
        <v>4.4675884153814867</v>
      </c>
      <c r="G27" s="140">
        <f t="shared" si="3"/>
        <v>19.380978458339637</v>
      </c>
    </row>
    <row r="28" spans="1:7">
      <c r="A28" s="140">
        <v>24</v>
      </c>
      <c r="B28" s="140">
        <v>860062</v>
      </c>
      <c r="C28" s="140">
        <v>2</v>
      </c>
      <c r="D28" s="140">
        <f t="shared" si="0"/>
        <v>2.197802197802198E-2</v>
      </c>
      <c r="E28" s="140">
        <f t="shared" si="1"/>
        <v>3.4769849672554945E-6</v>
      </c>
      <c r="F28" s="140">
        <f t="shared" si="2"/>
        <v>2.9904226449076949</v>
      </c>
      <c r="G28" s="140">
        <f t="shared" si="3"/>
        <v>22.371401103247333</v>
      </c>
    </row>
    <row r="29" spans="1:7">
      <c r="A29" s="140">
        <v>25</v>
      </c>
      <c r="B29" s="140">
        <v>858738</v>
      </c>
      <c r="C29" s="140">
        <v>2</v>
      </c>
      <c r="D29" s="140">
        <f t="shared" si="0"/>
        <v>2.197802197802198E-2</v>
      </c>
      <c r="E29" s="140">
        <f t="shared" si="1"/>
        <v>3.4769849672554945E-6</v>
      </c>
      <c r="F29" s="140">
        <f t="shared" si="2"/>
        <v>2.9858191168110486</v>
      </c>
      <c r="G29" s="140">
        <f t="shared" si="3"/>
        <v>25.35722022005838</v>
      </c>
    </row>
    <row r="30" spans="1:7">
      <c r="A30" s="140">
        <v>26</v>
      </c>
      <c r="B30" s="140">
        <v>884489</v>
      </c>
      <c r="C30" s="140">
        <v>4</v>
      </c>
      <c r="D30" s="140">
        <f t="shared" si="0"/>
        <v>4.3956043956043959E-2</v>
      </c>
      <c r="E30" s="140">
        <f t="shared" si="1"/>
        <v>6.953969934510989E-6</v>
      </c>
      <c r="F30" s="140">
        <f t="shared" si="2"/>
        <v>6.1507099134056897</v>
      </c>
      <c r="G30" s="140">
        <f t="shared" si="3"/>
        <v>31.507930133464072</v>
      </c>
    </row>
    <row r="31" spans="1:7">
      <c r="A31" s="140">
        <v>27</v>
      </c>
      <c r="B31" s="140">
        <v>887131</v>
      </c>
      <c r="C31" s="140">
        <v>3</v>
      </c>
      <c r="D31" s="140">
        <f t="shared" si="0"/>
        <v>3.2967032967032968E-2</v>
      </c>
      <c r="E31" s="140">
        <f t="shared" si="1"/>
        <v>5.2154774508832415E-6</v>
      </c>
      <c r="F31" s="140">
        <f t="shared" si="2"/>
        <v>4.6268117264795006</v>
      </c>
      <c r="G31" s="140">
        <f t="shared" si="3"/>
        <v>36.134741859943574</v>
      </c>
    </row>
    <row r="32" spans="1:7">
      <c r="A32" s="140">
        <v>28</v>
      </c>
      <c r="B32" s="140">
        <v>914604</v>
      </c>
      <c r="C32" s="140">
        <v>4</v>
      </c>
      <c r="D32" s="140">
        <f t="shared" si="0"/>
        <v>4.3956043956043959E-2</v>
      </c>
      <c r="E32" s="140">
        <f t="shared" si="1"/>
        <v>6.953969934510989E-6</v>
      </c>
      <c r="F32" s="140">
        <f t="shared" si="2"/>
        <v>6.3601287179834882</v>
      </c>
      <c r="G32" s="140">
        <f t="shared" si="3"/>
        <v>42.49487057792706</v>
      </c>
    </row>
    <row r="33" spans="1:7">
      <c r="A33" s="140">
        <v>29</v>
      </c>
      <c r="B33" s="140">
        <v>931668</v>
      </c>
      <c r="C33" s="140">
        <v>4</v>
      </c>
      <c r="D33" s="140">
        <f t="shared" si="0"/>
        <v>4.3956043956043959E-2</v>
      </c>
      <c r="E33" s="140">
        <f t="shared" si="1"/>
        <v>6.953969934510989E-6</v>
      </c>
      <c r="F33" s="140">
        <f t="shared" si="2"/>
        <v>6.4787912609459841</v>
      </c>
      <c r="G33" s="140">
        <f t="shared" si="3"/>
        <v>48.973661838873042</v>
      </c>
    </row>
    <row r="34" spans="1:7">
      <c r="A34" s="140">
        <v>30</v>
      </c>
      <c r="B34" s="140">
        <v>914186</v>
      </c>
      <c r="C34" s="140">
        <v>3</v>
      </c>
      <c r="D34" s="140">
        <f t="shared" si="0"/>
        <v>3.2967032967032968E-2</v>
      </c>
      <c r="E34" s="140">
        <f t="shared" si="1"/>
        <v>5.2154774508832415E-6</v>
      </c>
      <c r="F34" s="140">
        <f t="shared" si="2"/>
        <v>4.767916468913147</v>
      </c>
      <c r="G34" s="140">
        <f t="shared" si="3"/>
        <v>52.432994153449783</v>
      </c>
    </row>
    <row r="35" spans="1:7">
      <c r="A35" s="140">
        <v>31</v>
      </c>
      <c r="B35" s="140">
        <v>905920</v>
      </c>
      <c r="C35" s="140">
        <v>2</v>
      </c>
      <c r="D35" s="140">
        <f t="shared" si="0"/>
        <v>2.197802197802198E-2</v>
      </c>
      <c r="E35" s="140">
        <f t="shared" si="1"/>
        <v>3.4769849672554945E-6</v>
      </c>
      <c r="F35" s="140">
        <f t="shared" si="2"/>
        <v>3.1498702215360974</v>
      </c>
      <c r="G35" s="140">
        <f t="shared" si="3"/>
        <v>54.295175161810192</v>
      </c>
    </row>
    <row r="36" spans="1:7">
      <c r="A36" s="140">
        <v>32</v>
      </c>
      <c r="B36" s="140">
        <v>913691</v>
      </c>
      <c r="C36" s="140">
        <v>4</v>
      </c>
      <c r="D36" s="140">
        <f t="shared" si="0"/>
        <v>4.3956043956043959E-2</v>
      </c>
      <c r="E36" s="140">
        <f t="shared" si="1"/>
        <v>6.953969934510989E-6</v>
      </c>
      <c r="F36" s="140">
        <f t="shared" si="2"/>
        <v>6.3537797434332797</v>
      </c>
      <c r="G36" s="140">
        <f t="shared" si="3"/>
        <v>59.392150011039433</v>
      </c>
    </row>
    <row r="37" spans="1:7">
      <c r="A37" s="140">
        <v>33</v>
      </c>
      <c r="B37" s="140">
        <v>891015</v>
      </c>
      <c r="C37" s="140">
        <v>4</v>
      </c>
      <c r="D37" s="140">
        <f t="shared" si="0"/>
        <v>4.3956043956043959E-2</v>
      </c>
      <c r="E37" s="140">
        <f t="shared" si="1"/>
        <v>6.953969934510989E-6</v>
      </c>
      <c r="F37" s="140">
        <f t="shared" si="2"/>
        <v>6.1960915211983085</v>
      </c>
      <c r="G37" s="140">
        <f t="shared" si="3"/>
        <v>65.588241532237745</v>
      </c>
    </row>
    <row r="38" spans="1:7">
      <c r="A38" s="140">
        <v>34</v>
      </c>
      <c r="B38" s="140">
        <v>897163</v>
      </c>
      <c r="C38" s="140">
        <v>1</v>
      </c>
      <c r="D38" s="140">
        <f t="shared" si="0"/>
        <v>1.098901098901099E-2</v>
      </c>
      <c r="E38" s="140">
        <f t="shared" si="1"/>
        <v>1.7384924836277472E-6</v>
      </c>
      <c r="F38" s="140">
        <f t="shared" si="2"/>
        <v>1.5597111320889205</v>
      </c>
      <c r="G38" s="140">
        <f t="shared" si="3"/>
        <v>65.843918144819909</v>
      </c>
    </row>
    <row r="39" spans="1:7">
      <c r="A39" s="140">
        <v>35</v>
      </c>
      <c r="B39" s="140">
        <v>894424</v>
      </c>
      <c r="C39" s="140">
        <v>3</v>
      </c>
      <c r="D39" s="140">
        <f t="shared" si="0"/>
        <v>3.2967032967032968E-2</v>
      </c>
      <c r="E39" s="140">
        <f t="shared" si="1"/>
        <v>5.2154774508832415E-6</v>
      </c>
      <c r="F39" s="140">
        <f t="shared" si="2"/>
        <v>4.6648482035287921</v>
      </c>
      <c r="G39" s="140">
        <f t="shared" si="3"/>
        <v>66.446274497532215</v>
      </c>
    </row>
    <row r="40" spans="1:7">
      <c r="A40" s="140">
        <v>36</v>
      </c>
      <c r="B40" s="140">
        <v>872466</v>
      </c>
      <c r="C40" s="140">
        <v>3</v>
      </c>
      <c r="D40" s="140">
        <f t="shared" si="0"/>
        <v>3.2967032967032968E-2</v>
      </c>
      <c r="E40" s="140">
        <f t="shared" si="1"/>
        <v>5.2154774508832415E-6</v>
      </c>
      <c r="F40" s="140">
        <f t="shared" si="2"/>
        <v>4.5503267496622986</v>
      </c>
      <c r="G40" s="140">
        <f t="shared" si="3"/>
        <v>68.179189897272494</v>
      </c>
    </row>
    <row r="41" spans="1:7">
      <c r="A41" s="140">
        <v>37</v>
      </c>
      <c r="B41" s="140">
        <v>878205</v>
      </c>
      <c r="C41" s="140">
        <v>5</v>
      </c>
      <c r="D41" s="140">
        <f t="shared" si="0"/>
        <v>5.4945054945054944E-2</v>
      </c>
      <c r="E41" s="140">
        <f t="shared" si="1"/>
        <v>8.6924624181387356E-6</v>
      </c>
      <c r="F41" s="140">
        <f t="shared" si="2"/>
        <v>7.633763957921528</v>
      </c>
      <c r="G41" s="140">
        <f t="shared" si="3"/>
        <v>72.936579794197272</v>
      </c>
    </row>
    <row r="42" spans="1:7">
      <c r="A42" s="140">
        <v>38</v>
      </c>
      <c r="B42" s="140">
        <v>876420</v>
      </c>
      <c r="C42" s="140">
        <v>1</v>
      </c>
      <c r="D42" s="140">
        <f t="shared" si="0"/>
        <v>1.098901098901099E-2</v>
      </c>
      <c r="E42" s="140">
        <f t="shared" si="1"/>
        <v>1.7384924836277472E-6</v>
      </c>
      <c r="F42" s="140">
        <f t="shared" si="2"/>
        <v>1.5236495825010303</v>
      </c>
      <c r="G42" s="140">
        <f t="shared" si="3"/>
        <v>69.992640961316809</v>
      </c>
    </row>
    <row r="43" spans="1:7">
      <c r="A43" s="140">
        <v>39</v>
      </c>
      <c r="B43" s="140">
        <v>882585</v>
      </c>
      <c r="C43" s="140">
        <v>3</v>
      </c>
      <c r="D43" s="140">
        <f t="shared" si="0"/>
        <v>3.2967032967032968E-2</v>
      </c>
      <c r="E43" s="140">
        <f t="shared" si="1"/>
        <v>5.2154774508832415E-6</v>
      </c>
      <c r="F43" s="140">
        <f t="shared" si="2"/>
        <v>4.603102165987786</v>
      </c>
      <c r="G43" s="140">
        <f t="shared" si="3"/>
        <v>71.605320482396905</v>
      </c>
    </row>
    <row r="44" spans="1:7">
      <c r="A44" s="140">
        <v>40</v>
      </c>
      <c r="B44" s="140">
        <v>882352</v>
      </c>
      <c r="C44" s="140">
        <v>4</v>
      </c>
      <c r="D44" s="140">
        <f t="shared" si="0"/>
        <v>4.3956043956043959E-2</v>
      </c>
      <c r="E44" s="140">
        <f t="shared" si="1"/>
        <v>6.953969934510989E-6</v>
      </c>
      <c r="F44" s="140">
        <f t="shared" si="2"/>
        <v>6.1358492796556403</v>
      </c>
      <c r="G44" s="140">
        <f t="shared" si="3"/>
        <v>74.755350645241506</v>
      </c>
    </row>
    <row r="45" spans="1:7">
      <c r="A45" s="140">
        <v>41</v>
      </c>
      <c r="B45" s="140">
        <v>846976</v>
      </c>
      <c r="C45" s="140">
        <v>4</v>
      </c>
      <c r="D45" s="140">
        <f t="shared" si="0"/>
        <v>4.3956043956043959E-2</v>
      </c>
      <c r="E45" s="140">
        <f t="shared" si="1"/>
        <v>6.953969934510989E-6</v>
      </c>
      <c r="F45" s="140">
        <f t="shared" si="2"/>
        <v>5.8898456392523793</v>
      </c>
      <c r="G45" s="140">
        <f t="shared" si="3"/>
        <v>74.494486371088186</v>
      </c>
    </row>
    <row r="46" spans="1:7">
      <c r="A46" s="140">
        <v>42</v>
      </c>
      <c r="B46" s="140">
        <v>790568</v>
      </c>
      <c r="C46" s="140">
        <v>2</v>
      </c>
      <c r="D46" s="140">
        <f t="shared" si="0"/>
        <v>2.197802197802198E-2</v>
      </c>
      <c r="E46" s="140">
        <f t="shared" si="1"/>
        <v>3.4769849672554945E-6</v>
      </c>
      <c r="F46" s="140">
        <f t="shared" si="2"/>
        <v>2.7487930515932417</v>
      </c>
      <c r="G46" s="140">
        <f t="shared" si="3"/>
        <v>72.616467696201923</v>
      </c>
    </row>
    <row r="47" spans="1:7">
      <c r="A47" s="140">
        <v>43</v>
      </c>
      <c r="B47" s="140">
        <v>778286</v>
      </c>
      <c r="C47" s="140">
        <v>3</v>
      </c>
      <c r="D47" s="140">
        <f t="shared" si="0"/>
        <v>3.2967032967032968E-2</v>
      </c>
      <c r="E47" s="140">
        <f t="shared" si="1"/>
        <v>5.2154774508832415E-6</v>
      </c>
      <c r="F47" s="140">
        <f t="shared" si="2"/>
        <v>4.0591330833381143</v>
      </c>
      <c r="G47" s="140">
        <f t="shared" si="3"/>
        <v>70.315472061556548</v>
      </c>
    </row>
    <row r="48" spans="1:7">
      <c r="A48" s="140">
        <v>44</v>
      </c>
      <c r="B48" s="140">
        <v>793361</v>
      </c>
      <c r="C48" s="140">
        <v>4</v>
      </c>
      <c r="D48" s="140">
        <f t="shared" si="0"/>
        <v>4.3956043956043959E-2</v>
      </c>
      <c r="E48" s="140">
        <f t="shared" si="1"/>
        <v>6.953969934510989E-6</v>
      </c>
      <c r="F48" s="140">
        <f t="shared" si="2"/>
        <v>5.5170085412135723</v>
      </c>
      <c r="G48" s="140">
        <f t="shared" si="3"/>
        <v>69.353689341824122</v>
      </c>
    </row>
    <row r="49" spans="1:7">
      <c r="A49" s="140">
        <v>45</v>
      </c>
      <c r="B49" s="140">
        <v>807777</v>
      </c>
      <c r="C49" s="140">
        <v>3</v>
      </c>
      <c r="D49" s="140">
        <f t="shared" si="0"/>
        <v>3.2967032967032968E-2</v>
      </c>
      <c r="E49" s="140">
        <f t="shared" si="1"/>
        <v>5.2154774508832415E-6</v>
      </c>
      <c r="F49" s="140">
        <f t="shared" si="2"/>
        <v>4.212942728842112</v>
      </c>
      <c r="G49" s="140">
        <f t="shared" si="3"/>
        <v>68.798715601753088</v>
      </c>
    </row>
    <row r="50" spans="1:7">
      <c r="A50" s="140">
        <v>46</v>
      </c>
      <c r="B50" s="140">
        <v>821621</v>
      </c>
      <c r="C50" s="140">
        <v>3</v>
      </c>
      <c r="D50" s="140">
        <f t="shared" si="0"/>
        <v>3.2967032967032968E-2</v>
      </c>
      <c r="E50" s="140">
        <f t="shared" si="1"/>
        <v>5.2154774508832415E-6</v>
      </c>
      <c r="F50" s="140">
        <f t="shared" si="2"/>
        <v>4.28514579867214</v>
      </c>
      <c r="G50" s="140">
        <f t="shared" si="3"/>
        <v>69.93399117888913</v>
      </c>
    </row>
    <row r="51" spans="1:7">
      <c r="A51" s="140">
        <v>47</v>
      </c>
      <c r="B51" s="140">
        <v>857254</v>
      </c>
      <c r="C51" s="140">
        <v>1</v>
      </c>
      <c r="D51" s="140">
        <f t="shared" si="0"/>
        <v>1.098901098901099E-2</v>
      </c>
      <c r="E51" s="140">
        <f t="shared" si="1"/>
        <v>1.7384924836277472E-6</v>
      </c>
      <c r="F51" s="140">
        <f t="shared" si="2"/>
        <v>1.4903296355598208</v>
      </c>
      <c r="G51" s="140">
        <f t="shared" si="3"/>
        <v>65.070541071015683</v>
      </c>
    </row>
    <row r="52" spans="1:7">
      <c r="A52" s="140">
        <v>48</v>
      </c>
      <c r="B52" s="140">
        <v>894159</v>
      </c>
      <c r="C52" s="140">
        <v>2</v>
      </c>
      <c r="D52" s="140">
        <f t="shared" si="0"/>
        <v>2.197802197802198E-2</v>
      </c>
      <c r="E52" s="140">
        <f t="shared" si="1"/>
        <v>3.4769849672554945E-6</v>
      </c>
      <c r="F52" s="140">
        <f t="shared" si="2"/>
        <v>3.1089774013362055</v>
      </c>
      <c r="G52" s="140">
        <f t="shared" si="3"/>
        <v>61.983426951153575</v>
      </c>
    </row>
    <row r="53" spans="1:7">
      <c r="A53" s="140">
        <v>49</v>
      </c>
      <c r="B53" s="140">
        <v>923156</v>
      </c>
      <c r="C53" s="140">
        <v>1</v>
      </c>
      <c r="D53" s="140">
        <f t="shared" si="0"/>
        <v>1.098901098901099E-2</v>
      </c>
      <c r="E53" s="140">
        <f t="shared" si="1"/>
        <v>1.7384924836277472E-6</v>
      </c>
      <c r="F53" s="140">
        <f t="shared" si="2"/>
        <v>1.6048997672158567</v>
      </c>
      <c r="G53" s="140">
        <f t="shared" si="3"/>
        <v>62.028615586280509</v>
      </c>
    </row>
    <row r="54" spans="1:7">
      <c r="A54" s="140">
        <v>50</v>
      </c>
      <c r="B54" s="140">
        <v>901680</v>
      </c>
      <c r="C54" s="140">
        <v>1</v>
      </c>
      <c r="D54" s="140">
        <f t="shared" si="0"/>
        <v>1.098901098901099E-2</v>
      </c>
      <c r="E54" s="140">
        <f t="shared" si="1"/>
        <v>1.7384924836277472E-6</v>
      </c>
      <c r="F54" s="140">
        <f t="shared" si="2"/>
        <v>1.567563902637467</v>
      </c>
      <c r="G54" s="140">
        <f t="shared" si="3"/>
        <v>58.931331285389184</v>
      </c>
    </row>
    <row r="55" spans="1:7">
      <c r="A55" s="140">
        <v>51</v>
      </c>
      <c r="B55" s="140">
        <v>923655</v>
      </c>
      <c r="C55" s="140">
        <v>0</v>
      </c>
      <c r="D55" s="140">
        <f t="shared" si="0"/>
        <v>0</v>
      </c>
      <c r="E55" s="140">
        <f t="shared" si="1"/>
        <v>0</v>
      </c>
      <c r="F55" s="140">
        <f t="shared" si="2"/>
        <v>0</v>
      </c>
      <c r="G55" s="140">
        <f t="shared" si="3"/>
        <v>54.381004535726895</v>
      </c>
    </row>
    <row r="56" spans="1:7">
      <c r="A56" s="140">
        <v>52</v>
      </c>
      <c r="B56" s="140">
        <v>923357</v>
      </c>
      <c r="C56" s="140">
        <v>0</v>
      </c>
      <c r="D56" s="140">
        <f t="shared" si="0"/>
        <v>0</v>
      </c>
      <c r="E56" s="140">
        <f t="shared" si="1"/>
        <v>0</v>
      </c>
      <c r="F56" s="140">
        <f t="shared" si="2"/>
        <v>0</v>
      </c>
      <c r="G56" s="140">
        <f t="shared" si="3"/>
        <v>46.747240577805364</v>
      </c>
    </row>
    <row r="57" spans="1:7">
      <c r="A57" s="140">
        <v>53</v>
      </c>
      <c r="B57" s="140">
        <v>934714</v>
      </c>
      <c r="C57" s="140">
        <v>0</v>
      </c>
      <c r="D57" s="140">
        <f t="shared" si="0"/>
        <v>0</v>
      </c>
      <c r="E57" s="140">
        <f t="shared" si="1"/>
        <v>0</v>
      </c>
      <c r="F57" s="140">
        <f t="shared" si="2"/>
        <v>0</v>
      </c>
      <c r="G57" s="140">
        <f t="shared" si="3"/>
        <v>45.223590995304342</v>
      </c>
    </row>
    <row r="58" spans="1:7">
      <c r="A58" s="140">
        <v>54</v>
      </c>
      <c r="B58" s="140">
        <v>932611</v>
      </c>
      <c r="C58" s="140">
        <v>0</v>
      </c>
      <c r="D58" s="140">
        <f t="shared" si="0"/>
        <v>0</v>
      </c>
      <c r="E58" s="140">
        <f t="shared" si="1"/>
        <v>0</v>
      </c>
      <c r="F58" s="140">
        <f t="shared" si="2"/>
        <v>0</v>
      </c>
      <c r="G58" s="140">
        <f t="shared" si="3"/>
        <v>40.62048882931655</v>
      </c>
    </row>
    <row r="59" spans="1:7">
      <c r="A59" s="140">
        <v>55</v>
      </c>
      <c r="B59" s="140">
        <v>938738</v>
      </c>
      <c r="C59" s="140">
        <v>0</v>
      </c>
      <c r="D59" s="140">
        <f t="shared" si="0"/>
        <v>0</v>
      </c>
      <c r="E59" s="140">
        <f t="shared" si="1"/>
        <v>0</v>
      </c>
      <c r="F59" s="140">
        <f t="shared" si="2"/>
        <v>0</v>
      </c>
      <c r="G59" s="140">
        <f t="shared" si="3"/>
        <v>34.484639549660905</v>
      </c>
    </row>
    <row r="60" spans="1:7">
      <c r="A60" s="140">
        <v>56</v>
      </c>
      <c r="B60" s="140">
        <v>928163</v>
      </c>
      <c r="C60" s="140">
        <v>1</v>
      </c>
      <c r="D60" s="140">
        <f t="shared" si="0"/>
        <v>1.098901098901099E-2</v>
      </c>
      <c r="E60" s="140">
        <f t="shared" si="1"/>
        <v>1.7384924836277472E-6</v>
      </c>
      <c r="F60" s="140">
        <f t="shared" si="2"/>
        <v>1.6136043990813809</v>
      </c>
      <c r="G60" s="140">
        <f t="shared" si="3"/>
        <v>30.208398309489908</v>
      </c>
    </row>
    <row r="61" spans="1:7">
      <c r="A61" s="140">
        <v>57</v>
      </c>
      <c r="B61" s="140">
        <v>906643</v>
      </c>
      <c r="C61" s="140">
        <v>0</v>
      </c>
      <c r="D61" s="140">
        <f t="shared" si="0"/>
        <v>0</v>
      </c>
      <c r="E61" s="140">
        <f t="shared" si="1"/>
        <v>0</v>
      </c>
      <c r="F61" s="140">
        <f t="shared" si="2"/>
        <v>0</v>
      </c>
      <c r="G61" s="140">
        <f t="shared" si="3"/>
        <v>27.459605257896669</v>
      </c>
    </row>
    <row r="62" spans="1:7">
      <c r="A62" s="140">
        <v>58</v>
      </c>
      <c r="B62" s="140">
        <v>884567</v>
      </c>
      <c r="C62" s="140">
        <v>0</v>
      </c>
      <c r="D62" s="140">
        <f t="shared" si="0"/>
        <v>0</v>
      </c>
      <c r="E62" s="140">
        <f t="shared" si="1"/>
        <v>0</v>
      </c>
      <c r="F62" s="140">
        <f t="shared" si="2"/>
        <v>0</v>
      </c>
      <c r="G62" s="140">
        <f t="shared" si="3"/>
        <v>23.400472174558558</v>
      </c>
    </row>
    <row r="63" spans="1:7">
      <c r="A63" s="140">
        <v>59</v>
      </c>
      <c r="B63" s="140">
        <v>852740</v>
      </c>
      <c r="C63" s="140">
        <v>0</v>
      </c>
      <c r="D63" s="140">
        <f t="shared" si="0"/>
        <v>0</v>
      </c>
      <c r="E63" s="140">
        <f t="shared" si="1"/>
        <v>0</v>
      </c>
      <c r="F63" s="140">
        <f t="shared" si="2"/>
        <v>0</v>
      </c>
      <c r="G63" s="140">
        <f t="shared" si="3"/>
        <v>17.883463633344984</v>
      </c>
    </row>
    <row r="64" spans="1:7">
      <c r="A64" s="140">
        <v>60</v>
      </c>
      <c r="B64" s="140">
        <v>816209</v>
      </c>
      <c r="C64" s="140">
        <v>0</v>
      </c>
      <c r="D64" s="140">
        <f t="shared" si="0"/>
        <v>0</v>
      </c>
      <c r="E64" s="140">
        <f t="shared" si="1"/>
        <v>0</v>
      </c>
      <c r="F64" s="140">
        <f t="shared" si="2"/>
        <v>0</v>
      </c>
      <c r="G64" s="140">
        <f t="shared" si="3"/>
        <v>13.670520904502869</v>
      </c>
    </row>
    <row r="65" spans="1:7">
      <c r="A65" s="140">
        <v>61</v>
      </c>
      <c r="B65" s="140">
        <v>796532</v>
      </c>
      <c r="C65" s="140">
        <v>0</v>
      </c>
      <c r="D65" s="140">
        <f t="shared" si="0"/>
        <v>0</v>
      </c>
      <c r="E65" s="140">
        <f t="shared" si="1"/>
        <v>0</v>
      </c>
      <c r="F65" s="140">
        <f t="shared" si="2"/>
        <v>0</v>
      </c>
      <c r="G65" s="140">
        <f t="shared" si="3"/>
        <v>9.3853751058307306</v>
      </c>
    </row>
    <row r="66" spans="1:7">
      <c r="A66" s="140">
        <v>62</v>
      </c>
      <c r="B66" s="140">
        <v>777771</v>
      </c>
      <c r="C66" s="140">
        <v>0</v>
      </c>
      <c r="D66" s="140">
        <f t="shared" si="0"/>
        <v>0</v>
      </c>
      <c r="E66" s="140">
        <f t="shared" si="1"/>
        <v>0</v>
      </c>
      <c r="F66" s="140">
        <f t="shared" si="2"/>
        <v>0</v>
      </c>
      <c r="G66" s="140">
        <f t="shared" si="3"/>
        <v>7.8950454702709099</v>
      </c>
    </row>
    <row r="67" spans="1:7">
      <c r="A67" s="140">
        <v>63</v>
      </c>
      <c r="B67" s="140">
        <v>747241</v>
      </c>
      <c r="C67" s="140">
        <v>0</v>
      </c>
      <c r="D67" s="140">
        <f t="shared" si="0"/>
        <v>0</v>
      </c>
      <c r="E67" s="140">
        <f t="shared" si="1"/>
        <v>0</v>
      </c>
      <c r="F67" s="140">
        <f t="shared" si="2"/>
        <v>0</v>
      </c>
      <c r="G67" s="140">
        <f t="shared" si="3"/>
        <v>4.7860680689347044</v>
      </c>
    </row>
    <row r="68" spans="1:7">
      <c r="A68" s="140">
        <v>64</v>
      </c>
      <c r="B68" s="140">
        <v>718065</v>
      </c>
      <c r="C68" s="140">
        <v>0</v>
      </c>
      <c r="D68" s="140">
        <f t="shared" si="0"/>
        <v>0</v>
      </c>
      <c r="E68" s="140">
        <f t="shared" si="1"/>
        <v>0</v>
      </c>
      <c r="F68" s="140">
        <f t="shared" si="2"/>
        <v>0</v>
      </c>
      <c r="G68" s="140">
        <f t="shared" si="3"/>
        <v>3.1811683017188477</v>
      </c>
    </row>
    <row r="69" spans="1:7">
      <c r="A69" s="140">
        <v>65</v>
      </c>
      <c r="B69" s="140">
        <v>689198</v>
      </c>
      <c r="C69" s="140">
        <v>0</v>
      </c>
      <c r="D69" s="140">
        <f t="shared" si="0"/>
        <v>0</v>
      </c>
      <c r="E69" s="140">
        <f t="shared" si="1"/>
        <v>0</v>
      </c>
      <c r="F69" s="140">
        <f t="shared" si="2"/>
        <v>0</v>
      </c>
      <c r="G69" s="140">
        <f t="shared" si="3"/>
        <v>1.6136043990813809</v>
      </c>
    </row>
    <row r="70" spans="1:7">
      <c r="A70" s="140">
        <v>66</v>
      </c>
      <c r="B70" s="140">
        <v>687334</v>
      </c>
      <c r="C70" s="140">
        <v>0</v>
      </c>
      <c r="D70" s="140">
        <f t="shared" si="0"/>
        <v>0</v>
      </c>
      <c r="E70" s="140">
        <f t="shared" si="1"/>
        <v>0</v>
      </c>
      <c r="F70" s="140">
        <f t="shared" si="2"/>
        <v>0</v>
      </c>
      <c r="G70" s="140">
        <f t="shared" si="3"/>
        <v>1.6136043990813809</v>
      </c>
    </row>
    <row r="71" spans="1:7">
      <c r="A71" s="140">
        <v>67</v>
      </c>
      <c r="B71" s="140">
        <v>674764</v>
      </c>
      <c r="C71" s="140">
        <v>0</v>
      </c>
      <c r="D71" s="140">
        <f t="shared" si="0"/>
        <v>0</v>
      </c>
      <c r="E71" s="140">
        <f t="shared" si="1"/>
        <v>0</v>
      </c>
      <c r="F71" s="140">
        <f t="shared" si="2"/>
        <v>0</v>
      </c>
      <c r="G71" s="140">
        <f t="shared" si="3"/>
        <v>1.6136043990813809</v>
      </c>
    </row>
    <row r="72" spans="1:7">
      <c r="A72" s="140">
        <v>68</v>
      </c>
      <c r="B72" s="140">
        <v>651687</v>
      </c>
      <c r="C72" s="140">
        <v>0</v>
      </c>
      <c r="D72" s="140">
        <f t="shared" si="0"/>
        <v>0</v>
      </c>
      <c r="E72" s="140">
        <f t="shared" si="1"/>
        <v>0</v>
      </c>
      <c r="F72" s="140">
        <f t="shared" si="2"/>
        <v>0</v>
      </c>
      <c r="G72" s="140">
        <f t="shared" si="3"/>
        <v>1.6136043990813809</v>
      </c>
    </row>
    <row r="73" spans="1:7">
      <c r="A73" s="140">
        <v>69</v>
      </c>
      <c r="B73" s="140">
        <v>652398</v>
      </c>
      <c r="C73" s="140">
        <v>0</v>
      </c>
      <c r="D73" s="140">
        <f t="shared" si="0"/>
        <v>0</v>
      </c>
      <c r="E73" s="140">
        <f t="shared" si="1"/>
        <v>0</v>
      </c>
      <c r="F73" s="140">
        <f t="shared" si="2"/>
        <v>0</v>
      </c>
      <c r="G73" s="140">
        <f t="shared" si="3"/>
        <v>1.6136043990813809</v>
      </c>
    </row>
    <row r="74" spans="1:7">
      <c r="A74" s="140">
        <v>70</v>
      </c>
      <c r="B74" s="140">
        <v>660817</v>
      </c>
      <c r="C74" s="140">
        <v>0</v>
      </c>
      <c r="D74" s="140">
        <f t="shared" si="0"/>
        <v>0</v>
      </c>
      <c r="E74" s="140">
        <f t="shared" si="1"/>
        <v>0</v>
      </c>
      <c r="F74" s="140">
        <f t="shared" si="2"/>
        <v>0</v>
      </c>
      <c r="G74" s="140">
        <f t="shared" si="3"/>
        <v>1.6136043990813809</v>
      </c>
    </row>
    <row r="75" spans="1:7">
      <c r="A75" s="140">
        <v>71</v>
      </c>
      <c r="B75" s="140">
        <v>672642</v>
      </c>
      <c r="C75" s="140">
        <v>0</v>
      </c>
      <c r="D75" s="140">
        <f t="shared" si="0"/>
        <v>0</v>
      </c>
      <c r="E75" s="140">
        <f t="shared" si="1"/>
        <v>0</v>
      </c>
      <c r="F75" s="140">
        <f t="shared" si="2"/>
        <v>0</v>
      </c>
      <c r="G75" s="140">
        <f t="shared" si="3"/>
        <v>0</v>
      </c>
    </row>
    <row r="76" spans="1:7">
      <c r="A76" s="140">
        <v>72</v>
      </c>
      <c r="B76" s="140">
        <v>702415</v>
      </c>
      <c r="C76" s="140">
        <v>0</v>
      </c>
      <c r="D76" s="140">
        <f t="shared" si="0"/>
        <v>0</v>
      </c>
      <c r="E76" s="140">
        <f t="shared" si="1"/>
        <v>0</v>
      </c>
      <c r="F76" s="140">
        <f t="shared" si="2"/>
        <v>0</v>
      </c>
      <c r="G76" s="140">
        <f t="shared" si="3"/>
        <v>0</v>
      </c>
    </row>
    <row r="77" spans="1:7">
      <c r="A77" s="140">
        <v>73</v>
      </c>
      <c r="B77" s="140">
        <v>753009</v>
      </c>
      <c r="C77" s="140">
        <v>0</v>
      </c>
      <c r="D77" s="140">
        <f t="shared" si="0"/>
        <v>0</v>
      </c>
      <c r="E77" s="140">
        <f t="shared" si="1"/>
        <v>0</v>
      </c>
      <c r="F77" s="140">
        <f t="shared" si="2"/>
        <v>0</v>
      </c>
      <c r="G77" s="140">
        <f t="shared" si="3"/>
        <v>0</v>
      </c>
    </row>
    <row r="78" spans="1:7">
      <c r="A78" s="140">
        <v>74</v>
      </c>
      <c r="B78" s="140">
        <v>575023</v>
      </c>
      <c r="C78" s="140">
        <v>0</v>
      </c>
      <c r="D78" s="140">
        <f t="shared" si="0"/>
        <v>0</v>
      </c>
      <c r="E78" s="140">
        <f t="shared" si="1"/>
        <v>0</v>
      </c>
      <c r="F78" s="140">
        <f t="shared" si="2"/>
        <v>0</v>
      </c>
      <c r="G78" s="140">
        <f t="shared" si="3"/>
        <v>0</v>
      </c>
    </row>
    <row r="79" spans="1:7">
      <c r="A79" s="140">
        <v>75</v>
      </c>
      <c r="B79" s="140">
        <v>549939</v>
      </c>
      <c r="C79" s="140">
        <v>0</v>
      </c>
      <c r="D79" s="140">
        <f t="shared" si="0"/>
        <v>0</v>
      </c>
      <c r="E79" s="140">
        <f t="shared" si="1"/>
        <v>0</v>
      </c>
      <c r="F79" s="140">
        <f t="shared" si="2"/>
        <v>0</v>
      </c>
      <c r="G79" s="140">
        <f t="shared" si="3"/>
        <v>0</v>
      </c>
    </row>
    <row r="80" spans="1:7">
      <c r="A80" s="140">
        <v>76</v>
      </c>
      <c r="B80" s="140">
        <v>540477</v>
      </c>
      <c r="C80" s="140">
        <v>0</v>
      </c>
      <c r="D80" s="140">
        <f t="shared" si="0"/>
        <v>0</v>
      </c>
      <c r="E80" s="140">
        <f t="shared" si="1"/>
        <v>0</v>
      </c>
      <c r="F80" s="140">
        <f t="shared" si="2"/>
        <v>0</v>
      </c>
      <c r="G80" s="140">
        <f t="shared" si="3"/>
        <v>0</v>
      </c>
    </row>
    <row r="81" spans="1:7">
      <c r="A81" s="140">
        <v>77</v>
      </c>
      <c r="B81" s="140">
        <v>494925</v>
      </c>
      <c r="C81" s="140">
        <v>0</v>
      </c>
      <c r="D81" s="140">
        <f t="shared" si="0"/>
        <v>0</v>
      </c>
      <c r="E81" s="140">
        <f t="shared" si="1"/>
        <v>0</v>
      </c>
      <c r="F81" s="140">
        <f t="shared" si="2"/>
        <v>0</v>
      </c>
      <c r="G81" s="140">
        <f t="shared" si="3"/>
        <v>0</v>
      </c>
    </row>
    <row r="82" spans="1:7">
      <c r="A82" s="140">
        <v>78</v>
      </c>
      <c r="B82" s="140">
        <v>435050</v>
      </c>
      <c r="C82" s="140">
        <v>0</v>
      </c>
      <c r="D82" s="140">
        <f t="shared" si="0"/>
        <v>0</v>
      </c>
      <c r="E82" s="140">
        <f t="shared" si="1"/>
        <v>0</v>
      </c>
      <c r="F82" s="140">
        <f t="shared" si="2"/>
        <v>0</v>
      </c>
      <c r="G82" s="140">
        <f t="shared" si="3"/>
        <v>0</v>
      </c>
    </row>
    <row r="83" spans="1:7">
      <c r="A83" s="140">
        <v>79</v>
      </c>
      <c r="B83" s="140">
        <v>383368</v>
      </c>
      <c r="C83" s="140">
        <v>0</v>
      </c>
      <c r="D83" s="140">
        <f t="shared" si="0"/>
        <v>0</v>
      </c>
      <c r="E83" s="140">
        <f t="shared" si="1"/>
        <v>0</v>
      </c>
      <c r="F83" s="140">
        <f t="shared" si="2"/>
        <v>0</v>
      </c>
      <c r="G83" s="140">
        <f t="shared" si="3"/>
        <v>0</v>
      </c>
    </row>
    <row r="84" spans="1:7">
      <c r="A84" s="140">
        <v>80</v>
      </c>
      <c r="B84" s="140">
        <v>386890</v>
      </c>
      <c r="C84" s="140">
        <v>0</v>
      </c>
      <c r="D84" s="140">
        <f t="shared" si="0"/>
        <v>0</v>
      </c>
      <c r="E84" s="140">
        <f t="shared" si="1"/>
        <v>0</v>
      </c>
      <c r="F84" s="140">
        <f t="shared" si="2"/>
        <v>0</v>
      </c>
      <c r="G84" s="140">
        <f t="shared" si="3"/>
        <v>0</v>
      </c>
    </row>
    <row r="85" spans="1:7">
      <c r="A85" s="140">
        <v>81</v>
      </c>
      <c r="B85" s="140">
        <v>373288</v>
      </c>
      <c r="C85" s="140">
        <v>0</v>
      </c>
      <c r="D85" s="140">
        <f t="shared" si="0"/>
        <v>0</v>
      </c>
      <c r="E85" s="140">
        <f t="shared" si="1"/>
        <v>0</v>
      </c>
      <c r="F85" s="140">
        <f t="shared" si="2"/>
        <v>0</v>
      </c>
      <c r="G85" s="140">
        <f t="shared" si="3"/>
        <v>0</v>
      </c>
    </row>
    <row r="86" spans="1:7">
      <c r="A86" s="140">
        <v>82</v>
      </c>
      <c r="B86" s="140">
        <v>350944</v>
      </c>
      <c r="C86" s="140">
        <v>0</v>
      </c>
      <c r="D86" s="140">
        <f t="shared" si="0"/>
        <v>0</v>
      </c>
      <c r="E86" s="140">
        <f t="shared" si="1"/>
        <v>0</v>
      </c>
      <c r="F86" s="140">
        <f t="shared" si="2"/>
        <v>0</v>
      </c>
      <c r="G86" s="140">
        <f t="shared" si="3"/>
        <v>0</v>
      </c>
    </row>
    <row r="87" spans="1:7">
      <c r="A87" s="140">
        <v>83</v>
      </c>
      <c r="B87" s="140">
        <v>322102</v>
      </c>
      <c r="C87" s="140">
        <v>0</v>
      </c>
      <c r="D87" s="140">
        <f t="shared" si="0"/>
        <v>0</v>
      </c>
      <c r="E87" s="140">
        <f t="shared" si="1"/>
        <v>0</v>
      </c>
      <c r="F87" s="140">
        <f t="shared" si="2"/>
        <v>0</v>
      </c>
      <c r="G87" s="140">
        <f t="shared" si="3"/>
        <v>0</v>
      </c>
    </row>
    <row r="88" spans="1:7">
      <c r="A88" s="140">
        <v>84</v>
      </c>
      <c r="B88" s="140">
        <v>292999</v>
      </c>
      <c r="C88" s="140">
        <v>0</v>
      </c>
      <c r="D88" s="140">
        <f t="shared" si="0"/>
        <v>0</v>
      </c>
      <c r="E88" s="140">
        <f t="shared" si="1"/>
        <v>0</v>
      </c>
      <c r="F88" s="140">
        <f t="shared" si="2"/>
        <v>0</v>
      </c>
      <c r="G88" s="140">
        <f t="shared" si="3"/>
        <v>0</v>
      </c>
    </row>
    <row r="89" spans="1:7">
      <c r="A89" s="140">
        <v>85</v>
      </c>
      <c r="B89" s="140">
        <v>264997</v>
      </c>
      <c r="C89" s="140">
        <v>0</v>
      </c>
      <c r="D89" s="140">
        <f t="shared" si="0"/>
        <v>0</v>
      </c>
      <c r="E89" s="140">
        <f t="shared" si="1"/>
        <v>0</v>
      </c>
      <c r="F89" s="140">
        <f t="shared" si="2"/>
        <v>0</v>
      </c>
      <c r="G89" s="140">
        <f t="shared" si="3"/>
        <v>0</v>
      </c>
    </row>
    <row r="90" spans="1:7">
      <c r="A90" s="140">
        <v>86</v>
      </c>
      <c r="B90" s="140">
        <v>231822</v>
      </c>
      <c r="C90" s="140">
        <v>0</v>
      </c>
      <c r="D90" s="140">
        <f t="shared" si="0"/>
        <v>0</v>
      </c>
      <c r="E90" s="140">
        <f t="shared" si="1"/>
        <v>0</v>
      </c>
      <c r="F90" s="140">
        <f t="shared" si="2"/>
        <v>0</v>
      </c>
      <c r="G90" s="140">
        <f t="shared" si="3"/>
        <v>0</v>
      </c>
    </row>
    <row r="91" spans="1:7">
      <c r="A91" s="140">
        <v>87</v>
      </c>
      <c r="B91" s="140">
        <v>206428</v>
      </c>
      <c r="C91" s="140">
        <v>0</v>
      </c>
      <c r="D91" s="140">
        <f t="shared" si="0"/>
        <v>0</v>
      </c>
      <c r="E91" s="140">
        <f t="shared" si="1"/>
        <v>0</v>
      </c>
      <c r="F91" s="140">
        <f t="shared" si="2"/>
        <v>0</v>
      </c>
      <c r="G91" s="140">
        <f t="shared" si="3"/>
        <v>0</v>
      </c>
    </row>
    <row r="92" spans="1:7">
      <c r="A92" s="140">
        <v>88</v>
      </c>
      <c r="B92" s="140">
        <v>185189</v>
      </c>
      <c r="C92" s="140">
        <v>0</v>
      </c>
      <c r="D92" s="140">
        <f t="shared" si="0"/>
        <v>0</v>
      </c>
      <c r="E92" s="140">
        <f t="shared" si="1"/>
        <v>0</v>
      </c>
      <c r="F92" s="140">
        <f t="shared" si="2"/>
        <v>0</v>
      </c>
      <c r="G92" s="140">
        <f t="shared" si="3"/>
        <v>0</v>
      </c>
    </row>
    <row r="93" spans="1:7">
      <c r="A93" s="140">
        <v>89</v>
      </c>
      <c r="B93" s="140">
        <v>161430</v>
      </c>
      <c r="C93" s="140">
        <v>0</v>
      </c>
      <c r="D93" s="140">
        <f t="shared" si="0"/>
        <v>0</v>
      </c>
      <c r="E93" s="140">
        <f t="shared" si="1"/>
        <v>0</v>
      </c>
      <c r="F93" s="140">
        <f t="shared" si="2"/>
        <v>0</v>
      </c>
      <c r="G93" s="140">
        <f t="shared" si="3"/>
        <v>0</v>
      </c>
    </row>
    <row r="94" spans="1:7">
      <c r="A94" s="140">
        <v>90</v>
      </c>
      <c r="B94" s="140">
        <v>609503</v>
      </c>
      <c r="C94" s="140">
        <v>0</v>
      </c>
      <c r="D94" s="140">
        <f t="shared" si="0"/>
        <v>0</v>
      </c>
      <c r="E94" s="140">
        <f t="shared" si="1"/>
        <v>0</v>
      </c>
      <c r="F94" s="140">
        <f t="shared" si="2"/>
        <v>0</v>
      </c>
      <c r="G94" s="140">
        <f t="shared" si="3"/>
        <v>0</v>
      </c>
    </row>
    <row r="95" spans="1:7">
      <c r="A95" s="137" t="s">
        <v>1073</v>
      </c>
      <c r="B95" s="152">
        <f>SUM(B4:B94)</f>
        <v>67081234</v>
      </c>
      <c r="C95" s="153"/>
      <c r="D95" s="153"/>
      <c r="E95" s="153"/>
      <c r="F95" s="153"/>
      <c r="G95" s="152">
        <f>SUM(G4:G94)</f>
        <v>2043.1622222106325</v>
      </c>
    </row>
    <row r="96" spans="1:7">
      <c r="A96" s="18"/>
      <c r="B96" s="18"/>
      <c r="C96" s="18"/>
      <c r="D96" s="18"/>
      <c r="E96" s="18"/>
      <c r="F96" s="18"/>
      <c r="G96" s="18"/>
    </row>
    <row r="97" spans="1:7">
      <c r="A97" s="145"/>
      <c r="B97" s="145"/>
      <c r="C97" s="145"/>
      <c r="D97" s="145"/>
      <c r="E97" s="145"/>
      <c r="F97" s="145"/>
      <c r="G97" s="145"/>
    </row>
    <row r="98" spans="1:7">
      <c r="A98" s="146" t="s">
        <v>1074</v>
      </c>
      <c r="B98" s="18"/>
      <c r="C98" s="147">
        <f>B95/G95</f>
        <v>32832.064566767673</v>
      </c>
      <c r="D98" s="18"/>
      <c r="E98" s="18"/>
      <c r="F98" s="18"/>
      <c r="G98" s="148"/>
    </row>
    <row r="99" spans="1:7">
      <c r="A99" s="149" t="s">
        <v>1075</v>
      </c>
      <c r="B99" s="145"/>
      <c r="C99" s="150">
        <f>100000/C98</f>
        <v>3.0458029770451636</v>
      </c>
      <c r="D99" s="145"/>
      <c r="E99" s="145"/>
      <c r="F99" s="145"/>
      <c r="G99" s="151"/>
    </row>
    <row r="100" spans="1:7">
      <c r="A100" s="18"/>
      <c r="B100" s="18"/>
      <c r="C100" s="18"/>
      <c r="D100" s="18"/>
      <c r="E100" s="18"/>
      <c r="F100" s="18"/>
      <c r="G100" s="18"/>
    </row>
    <row r="101" spans="1:7">
      <c r="A101" s="18" t="s">
        <v>1112</v>
      </c>
      <c r="B101" s="18"/>
      <c r="C101" s="18"/>
      <c r="D101" s="18"/>
      <c r="E101" s="18"/>
      <c r="F101" s="18"/>
      <c r="G101" s="18"/>
    </row>
    <row r="102" spans="1:7">
      <c r="A102" s="197" t="s">
        <v>1113</v>
      </c>
      <c r="B102" s="18"/>
      <c r="C102" s="18"/>
      <c r="D102" s="18"/>
      <c r="E102" s="18"/>
      <c r="F102" s="18"/>
      <c r="G102" s="18"/>
    </row>
    <row r="103" spans="1:7">
      <c r="A103" s="18"/>
      <c r="B103" s="18"/>
      <c r="C103" s="18"/>
      <c r="D103" s="18"/>
      <c r="E103" s="18"/>
      <c r="F103" s="18"/>
      <c r="G103" s="18"/>
    </row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Z102"/>
  <sheetViews>
    <sheetView workbookViewId="0"/>
  </sheetViews>
  <sheetFormatPr baseColWidth="10" defaultColWidth="11.1640625" defaultRowHeight="15" customHeight="1"/>
  <cols>
    <col min="1" max="1" width="9.83203125" customWidth="1"/>
    <col min="2" max="2" width="19.1640625" customWidth="1"/>
    <col min="3" max="3" width="10.1640625" customWidth="1"/>
    <col min="4" max="4" width="19" customWidth="1"/>
    <col min="5" max="5" width="35.83203125" customWidth="1"/>
    <col min="6" max="6" width="31.1640625" customWidth="1"/>
    <col min="7" max="7" width="38.1640625" customWidth="1"/>
    <col min="8" max="26" width="11.1640625" customWidth="1"/>
  </cols>
  <sheetData>
    <row r="1" spans="1:26">
      <c r="A1" s="73" t="s">
        <v>1114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38"/>
      <c r="B2" s="138"/>
      <c r="C2" s="138"/>
      <c r="D2" s="138"/>
      <c r="E2" s="138"/>
      <c r="F2" s="138"/>
      <c r="G2" s="138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</row>
    <row r="3" spans="1:26">
      <c r="A3" s="137" t="s">
        <v>1065</v>
      </c>
      <c r="B3" s="137" t="s">
        <v>1066</v>
      </c>
      <c r="C3" s="137" t="s">
        <v>1067</v>
      </c>
      <c r="D3" s="137" t="s">
        <v>1068</v>
      </c>
      <c r="E3" s="137" t="s">
        <v>1069</v>
      </c>
      <c r="F3" s="137" t="s">
        <v>1115</v>
      </c>
      <c r="G3" s="137" t="s">
        <v>1116</v>
      </c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26">
      <c r="A4" s="198">
        <v>0</v>
      </c>
      <c r="B4" s="198">
        <v>701897</v>
      </c>
      <c r="C4" s="198">
        <v>0</v>
      </c>
      <c r="D4" s="198">
        <f t="shared" ref="D4:D94" si="0">C4/SUM($C$4:$C$94)</f>
        <v>0</v>
      </c>
      <c r="E4" s="198">
        <f t="shared" ref="E4:E94" si="1">1/5136*D4</f>
        <v>0</v>
      </c>
      <c r="F4" s="198">
        <f t="shared" ref="F4:F94" si="2">B4*E4</f>
        <v>0</v>
      </c>
      <c r="G4" s="198">
        <f>F4</f>
        <v>0</v>
      </c>
    </row>
    <row r="5" spans="1:26">
      <c r="A5" s="140">
        <v>1</v>
      </c>
      <c r="B5" s="140">
        <v>730219</v>
      </c>
      <c r="C5" s="140">
        <v>0</v>
      </c>
      <c r="D5" s="140">
        <f t="shared" si="0"/>
        <v>0</v>
      </c>
      <c r="E5" s="140">
        <f t="shared" si="1"/>
        <v>0</v>
      </c>
      <c r="F5" s="140">
        <f t="shared" si="2"/>
        <v>0</v>
      </c>
      <c r="G5" s="140">
        <f t="shared" ref="G5:G94" si="3">F5+G4</f>
        <v>0</v>
      </c>
    </row>
    <row r="6" spans="1:26">
      <c r="A6" s="140">
        <v>2</v>
      </c>
      <c r="B6" s="140">
        <v>759354</v>
      </c>
      <c r="C6" s="140">
        <v>0</v>
      </c>
      <c r="D6" s="140">
        <f t="shared" si="0"/>
        <v>0</v>
      </c>
      <c r="E6" s="140">
        <f t="shared" si="1"/>
        <v>0</v>
      </c>
      <c r="F6" s="140">
        <f t="shared" si="2"/>
        <v>0</v>
      </c>
      <c r="G6" s="140">
        <f t="shared" si="3"/>
        <v>0</v>
      </c>
    </row>
    <row r="7" spans="1:26">
      <c r="A7" s="140">
        <v>3</v>
      </c>
      <c r="B7" s="140">
        <v>783321</v>
      </c>
      <c r="C7" s="140">
        <v>0</v>
      </c>
      <c r="D7" s="140">
        <f t="shared" si="0"/>
        <v>0</v>
      </c>
      <c r="E7" s="140">
        <f t="shared" si="1"/>
        <v>0</v>
      </c>
      <c r="F7" s="140">
        <f t="shared" si="2"/>
        <v>0</v>
      </c>
      <c r="G7" s="140">
        <f t="shared" si="3"/>
        <v>0</v>
      </c>
    </row>
    <row r="8" spans="1:26">
      <c r="A8" s="140">
        <v>4</v>
      </c>
      <c r="B8" s="140">
        <v>807539</v>
      </c>
      <c r="C8" s="140">
        <v>0</v>
      </c>
      <c r="D8" s="140">
        <f t="shared" si="0"/>
        <v>0</v>
      </c>
      <c r="E8" s="140">
        <f t="shared" si="1"/>
        <v>0</v>
      </c>
      <c r="F8" s="140">
        <f t="shared" si="2"/>
        <v>0</v>
      </c>
      <c r="G8" s="140">
        <f t="shared" si="3"/>
        <v>0</v>
      </c>
    </row>
    <row r="9" spans="1:26">
      <c r="A9" s="140">
        <v>5</v>
      </c>
      <c r="B9" s="140">
        <v>806745</v>
      </c>
      <c r="C9" s="140">
        <v>0</v>
      </c>
      <c r="D9" s="140">
        <f t="shared" si="0"/>
        <v>0</v>
      </c>
      <c r="E9" s="140">
        <f t="shared" si="1"/>
        <v>0</v>
      </c>
      <c r="F9" s="140">
        <f t="shared" si="2"/>
        <v>0</v>
      </c>
      <c r="G9" s="140">
        <f t="shared" si="3"/>
        <v>0</v>
      </c>
    </row>
    <row r="10" spans="1:26">
      <c r="A10" s="140">
        <v>6</v>
      </c>
      <c r="B10" s="140">
        <v>813073</v>
      </c>
      <c r="C10" s="140">
        <v>0</v>
      </c>
      <c r="D10" s="140">
        <f t="shared" si="0"/>
        <v>0</v>
      </c>
      <c r="E10" s="140">
        <f t="shared" si="1"/>
        <v>0</v>
      </c>
      <c r="F10" s="140">
        <f t="shared" si="2"/>
        <v>0</v>
      </c>
      <c r="G10" s="140">
        <f t="shared" si="3"/>
        <v>0</v>
      </c>
    </row>
    <row r="11" spans="1:26">
      <c r="A11" s="140">
        <v>7</v>
      </c>
      <c r="B11" s="140">
        <v>830700</v>
      </c>
      <c r="C11" s="140">
        <v>0</v>
      </c>
      <c r="D11" s="140">
        <f t="shared" si="0"/>
        <v>0</v>
      </c>
      <c r="E11" s="140">
        <f t="shared" si="1"/>
        <v>0</v>
      </c>
      <c r="F11" s="140">
        <f t="shared" si="2"/>
        <v>0</v>
      </c>
      <c r="G11" s="140">
        <f t="shared" si="3"/>
        <v>0</v>
      </c>
    </row>
    <row r="12" spans="1:26">
      <c r="A12" s="140">
        <v>8</v>
      </c>
      <c r="B12" s="140">
        <v>855000</v>
      </c>
      <c r="C12" s="140">
        <v>0</v>
      </c>
      <c r="D12" s="140">
        <f t="shared" si="0"/>
        <v>0</v>
      </c>
      <c r="E12" s="140">
        <f t="shared" si="1"/>
        <v>0</v>
      </c>
      <c r="F12" s="140">
        <f t="shared" si="2"/>
        <v>0</v>
      </c>
      <c r="G12" s="140">
        <f t="shared" si="3"/>
        <v>0</v>
      </c>
    </row>
    <row r="13" spans="1:26">
      <c r="A13" s="140">
        <v>9</v>
      </c>
      <c r="B13" s="140">
        <v>841895</v>
      </c>
      <c r="C13" s="140">
        <v>0</v>
      </c>
      <c r="D13" s="140">
        <f t="shared" si="0"/>
        <v>0</v>
      </c>
      <c r="E13" s="140">
        <f t="shared" si="1"/>
        <v>0</v>
      </c>
      <c r="F13" s="140">
        <f t="shared" si="2"/>
        <v>0</v>
      </c>
      <c r="G13" s="140">
        <f t="shared" si="3"/>
        <v>0</v>
      </c>
    </row>
    <row r="14" spans="1:26">
      <c r="A14" s="140">
        <v>10</v>
      </c>
      <c r="B14" s="140">
        <v>826080</v>
      </c>
      <c r="C14" s="140">
        <v>0</v>
      </c>
      <c r="D14" s="140">
        <f t="shared" si="0"/>
        <v>0</v>
      </c>
      <c r="E14" s="140">
        <f t="shared" si="1"/>
        <v>0</v>
      </c>
      <c r="F14" s="140">
        <f t="shared" si="2"/>
        <v>0</v>
      </c>
      <c r="G14" s="140">
        <f t="shared" si="3"/>
        <v>0</v>
      </c>
    </row>
    <row r="15" spans="1:26">
      <c r="A15" s="140">
        <v>11</v>
      </c>
      <c r="B15" s="140">
        <v>817287</v>
      </c>
      <c r="C15" s="140">
        <v>0</v>
      </c>
      <c r="D15" s="140">
        <f t="shared" si="0"/>
        <v>0</v>
      </c>
      <c r="E15" s="140">
        <f t="shared" si="1"/>
        <v>0</v>
      </c>
      <c r="F15" s="140">
        <f t="shared" si="2"/>
        <v>0</v>
      </c>
      <c r="G15" s="140">
        <f t="shared" si="3"/>
        <v>0</v>
      </c>
    </row>
    <row r="16" spans="1:26">
      <c r="A16" s="140">
        <v>12</v>
      </c>
      <c r="B16" s="140">
        <v>823732</v>
      </c>
      <c r="C16" s="140">
        <v>0</v>
      </c>
      <c r="D16" s="140">
        <f t="shared" si="0"/>
        <v>0</v>
      </c>
      <c r="E16" s="140">
        <f t="shared" si="1"/>
        <v>0</v>
      </c>
      <c r="F16" s="140">
        <f t="shared" si="2"/>
        <v>0</v>
      </c>
      <c r="G16" s="140">
        <f t="shared" si="3"/>
        <v>0</v>
      </c>
    </row>
    <row r="17" spans="1:7">
      <c r="A17" s="140">
        <v>13</v>
      </c>
      <c r="B17" s="140">
        <v>796700</v>
      </c>
      <c r="C17" s="140">
        <v>0</v>
      </c>
      <c r="D17" s="140">
        <f t="shared" si="0"/>
        <v>0</v>
      </c>
      <c r="E17" s="140">
        <f t="shared" si="1"/>
        <v>0</v>
      </c>
      <c r="F17" s="140">
        <f t="shared" si="2"/>
        <v>0</v>
      </c>
      <c r="G17" s="140">
        <f t="shared" si="3"/>
        <v>0</v>
      </c>
    </row>
    <row r="18" spans="1:7">
      <c r="A18" s="140">
        <v>14</v>
      </c>
      <c r="B18" s="140">
        <v>781315</v>
      </c>
      <c r="C18" s="140">
        <v>0</v>
      </c>
      <c r="D18" s="140">
        <f t="shared" si="0"/>
        <v>0</v>
      </c>
      <c r="E18" s="140">
        <f t="shared" si="1"/>
        <v>0</v>
      </c>
      <c r="F18" s="140">
        <f t="shared" si="2"/>
        <v>0</v>
      </c>
      <c r="G18" s="140">
        <f t="shared" si="3"/>
        <v>0</v>
      </c>
    </row>
    <row r="19" spans="1:7">
      <c r="A19" s="140">
        <v>15</v>
      </c>
      <c r="B19" s="140">
        <v>752712</v>
      </c>
      <c r="C19" s="140">
        <v>0</v>
      </c>
      <c r="D19" s="140">
        <f t="shared" si="0"/>
        <v>0</v>
      </c>
      <c r="E19" s="140">
        <f t="shared" si="1"/>
        <v>0</v>
      </c>
      <c r="F19" s="140">
        <f t="shared" si="2"/>
        <v>0</v>
      </c>
      <c r="G19" s="140">
        <f t="shared" si="3"/>
        <v>0</v>
      </c>
    </row>
    <row r="20" spans="1:7">
      <c r="A20" s="140">
        <v>16</v>
      </c>
      <c r="B20" s="140">
        <v>740693</v>
      </c>
      <c r="C20" s="140">
        <v>1</v>
      </c>
      <c r="D20" s="140">
        <f t="shared" si="0"/>
        <v>9.3457943925233638E-3</v>
      </c>
      <c r="E20" s="140">
        <f t="shared" si="1"/>
        <v>1.8196640172358573E-6</v>
      </c>
      <c r="F20" s="140">
        <f t="shared" si="2"/>
        <v>1.3478123999184788</v>
      </c>
      <c r="G20" s="140">
        <f t="shared" si="3"/>
        <v>1.3478123999184788</v>
      </c>
    </row>
    <row r="21" spans="1:7">
      <c r="A21" s="140">
        <v>17</v>
      </c>
      <c r="B21" s="140">
        <v>722928</v>
      </c>
      <c r="C21" s="140">
        <v>0</v>
      </c>
      <c r="D21" s="140">
        <f t="shared" si="0"/>
        <v>0</v>
      </c>
      <c r="E21" s="140">
        <f t="shared" si="1"/>
        <v>0</v>
      </c>
      <c r="F21" s="140">
        <f t="shared" si="2"/>
        <v>0</v>
      </c>
      <c r="G21" s="140">
        <f t="shared" si="3"/>
        <v>1.3478123999184788</v>
      </c>
    </row>
    <row r="22" spans="1:7">
      <c r="A22" s="140">
        <v>18</v>
      </c>
      <c r="B22" s="140">
        <v>717252</v>
      </c>
      <c r="C22" s="140">
        <v>0</v>
      </c>
      <c r="D22" s="140">
        <f t="shared" si="0"/>
        <v>0</v>
      </c>
      <c r="E22" s="140">
        <f t="shared" si="1"/>
        <v>0</v>
      </c>
      <c r="F22" s="140">
        <f t="shared" si="2"/>
        <v>0</v>
      </c>
      <c r="G22" s="140">
        <f t="shared" si="3"/>
        <v>1.3478123999184788</v>
      </c>
    </row>
    <row r="23" spans="1:7">
      <c r="A23" s="140">
        <v>19</v>
      </c>
      <c r="B23" s="140">
        <v>750095</v>
      </c>
      <c r="C23" s="140">
        <v>0</v>
      </c>
      <c r="D23" s="140">
        <f t="shared" si="0"/>
        <v>0</v>
      </c>
      <c r="E23" s="140">
        <f t="shared" si="1"/>
        <v>0</v>
      </c>
      <c r="F23" s="140">
        <f t="shared" si="2"/>
        <v>0</v>
      </c>
      <c r="G23" s="140">
        <f t="shared" si="3"/>
        <v>1.3478123999184788</v>
      </c>
    </row>
    <row r="24" spans="1:7">
      <c r="A24" s="140">
        <v>20</v>
      </c>
      <c r="B24" s="140">
        <v>778930</v>
      </c>
      <c r="C24" s="140">
        <v>0</v>
      </c>
      <c r="D24" s="140">
        <f t="shared" si="0"/>
        <v>0</v>
      </c>
      <c r="E24" s="140">
        <f t="shared" si="1"/>
        <v>0</v>
      </c>
      <c r="F24" s="140">
        <f t="shared" si="2"/>
        <v>0</v>
      </c>
      <c r="G24" s="140">
        <f t="shared" si="3"/>
        <v>1.3478123999184788</v>
      </c>
    </row>
    <row r="25" spans="1:7">
      <c r="A25" s="140">
        <v>21</v>
      </c>
      <c r="B25" s="140">
        <v>810303</v>
      </c>
      <c r="C25" s="140">
        <v>0</v>
      </c>
      <c r="D25" s="140">
        <f t="shared" si="0"/>
        <v>0</v>
      </c>
      <c r="E25" s="140">
        <f t="shared" si="1"/>
        <v>0</v>
      </c>
      <c r="F25" s="140">
        <f t="shared" si="2"/>
        <v>0</v>
      </c>
      <c r="G25" s="140">
        <f t="shared" si="3"/>
        <v>1.3478123999184788</v>
      </c>
    </row>
    <row r="26" spans="1:7">
      <c r="A26" s="140">
        <v>22</v>
      </c>
      <c r="B26" s="140">
        <v>827261</v>
      </c>
      <c r="C26" s="140">
        <v>0</v>
      </c>
      <c r="D26" s="140">
        <f t="shared" si="0"/>
        <v>0</v>
      </c>
      <c r="E26" s="140">
        <f t="shared" si="1"/>
        <v>0</v>
      </c>
      <c r="F26" s="140">
        <f t="shared" si="2"/>
        <v>0</v>
      </c>
      <c r="G26" s="140">
        <f t="shared" si="3"/>
        <v>1.3478123999184788</v>
      </c>
    </row>
    <row r="27" spans="1:7">
      <c r="A27" s="140">
        <v>23</v>
      </c>
      <c r="B27" s="140">
        <v>856602</v>
      </c>
      <c r="C27" s="140">
        <v>0</v>
      </c>
      <c r="D27" s="140">
        <f t="shared" si="0"/>
        <v>0</v>
      </c>
      <c r="E27" s="140">
        <f t="shared" si="1"/>
        <v>0</v>
      </c>
      <c r="F27" s="140">
        <f t="shared" si="2"/>
        <v>0</v>
      </c>
      <c r="G27" s="140">
        <f t="shared" si="3"/>
        <v>1.3478123999184788</v>
      </c>
    </row>
    <row r="28" spans="1:7">
      <c r="A28" s="140">
        <v>24</v>
      </c>
      <c r="B28" s="140">
        <v>860062</v>
      </c>
      <c r="C28" s="140">
        <v>0</v>
      </c>
      <c r="D28" s="140">
        <f t="shared" si="0"/>
        <v>0</v>
      </c>
      <c r="E28" s="140">
        <f t="shared" si="1"/>
        <v>0</v>
      </c>
      <c r="F28" s="140">
        <f t="shared" si="2"/>
        <v>0</v>
      </c>
      <c r="G28" s="140">
        <f t="shared" si="3"/>
        <v>1.3478123999184788</v>
      </c>
    </row>
    <row r="29" spans="1:7">
      <c r="A29" s="140">
        <v>25</v>
      </c>
      <c r="B29" s="140">
        <v>858738</v>
      </c>
      <c r="C29" s="140">
        <v>0</v>
      </c>
      <c r="D29" s="140">
        <f t="shared" si="0"/>
        <v>0</v>
      </c>
      <c r="E29" s="140">
        <f t="shared" si="1"/>
        <v>0</v>
      </c>
      <c r="F29" s="140">
        <f t="shared" si="2"/>
        <v>0</v>
      </c>
      <c r="G29" s="140">
        <f t="shared" si="3"/>
        <v>1.3478123999184788</v>
      </c>
    </row>
    <row r="30" spans="1:7">
      <c r="A30" s="140">
        <v>26</v>
      </c>
      <c r="B30" s="140">
        <v>884489</v>
      </c>
      <c r="C30" s="140">
        <v>0</v>
      </c>
      <c r="D30" s="140">
        <f t="shared" si="0"/>
        <v>0</v>
      </c>
      <c r="E30" s="140">
        <f t="shared" si="1"/>
        <v>0</v>
      </c>
      <c r="F30" s="140">
        <f t="shared" si="2"/>
        <v>0</v>
      </c>
      <c r="G30" s="140">
        <f t="shared" si="3"/>
        <v>1.3478123999184788</v>
      </c>
    </row>
    <row r="31" spans="1:7">
      <c r="A31" s="140">
        <v>27</v>
      </c>
      <c r="B31" s="140">
        <v>887131</v>
      </c>
      <c r="C31" s="140">
        <v>0</v>
      </c>
      <c r="D31" s="140">
        <f t="shared" si="0"/>
        <v>0</v>
      </c>
      <c r="E31" s="140">
        <f t="shared" si="1"/>
        <v>0</v>
      </c>
      <c r="F31" s="140">
        <f t="shared" si="2"/>
        <v>0</v>
      </c>
      <c r="G31" s="140">
        <f t="shared" si="3"/>
        <v>1.3478123999184788</v>
      </c>
    </row>
    <row r="32" spans="1:7">
      <c r="A32" s="140">
        <v>28</v>
      </c>
      <c r="B32" s="140">
        <v>914604</v>
      </c>
      <c r="C32" s="140">
        <v>0</v>
      </c>
      <c r="D32" s="140">
        <f t="shared" si="0"/>
        <v>0</v>
      </c>
      <c r="E32" s="140">
        <f t="shared" si="1"/>
        <v>0</v>
      </c>
      <c r="F32" s="140">
        <f t="shared" si="2"/>
        <v>0</v>
      </c>
      <c r="G32" s="140">
        <f t="shared" si="3"/>
        <v>1.3478123999184788</v>
      </c>
    </row>
    <row r="33" spans="1:7">
      <c r="A33" s="140">
        <v>29</v>
      </c>
      <c r="B33" s="140">
        <v>931668</v>
      </c>
      <c r="C33" s="140">
        <v>0</v>
      </c>
      <c r="D33" s="140">
        <f t="shared" si="0"/>
        <v>0</v>
      </c>
      <c r="E33" s="140">
        <f t="shared" si="1"/>
        <v>0</v>
      </c>
      <c r="F33" s="140">
        <f t="shared" si="2"/>
        <v>0</v>
      </c>
      <c r="G33" s="140">
        <f t="shared" si="3"/>
        <v>1.3478123999184788</v>
      </c>
    </row>
    <row r="34" spans="1:7">
      <c r="A34" s="140">
        <v>30</v>
      </c>
      <c r="B34" s="140">
        <v>914186</v>
      </c>
      <c r="C34" s="140">
        <v>0</v>
      </c>
      <c r="D34" s="140">
        <f t="shared" si="0"/>
        <v>0</v>
      </c>
      <c r="E34" s="140">
        <f t="shared" si="1"/>
        <v>0</v>
      </c>
      <c r="F34" s="140">
        <f t="shared" si="2"/>
        <v>0</v>
      </c>
      <c r="G34" s="140">
        <f t="shared" si="3"/>
        <v>1.3478123999184788</v>
      </c>
    </row>
    <row r="35" spans="1:7">
      <c r="A35" s="140">
        <v>31</v>
      </c>
      <c r="B35" s="140">
        <v>905920</v>
      </c>
      <c r="C35" s="140">
        <v>1</v>
      </c>
      <c r="D35" s="140">
        <f t="shared" si="0"/>
        <v>9.3457943925233638E-3</v>
      </c>
      <c r="E35" s="140">
        <f t="shared" si="1"/>
        <v>1.8196640172358573E-6</v>
      </c>
      <c r="F35" s="140">
        <f t="shared" si="2"/>
        <v>1.648470026494308</v>
      </c>
      <c r="G35" s="140">
        <f t="shared" si="3"/>
        <v>2.9962824264127867</v>
      </c>
    </row>
    <row r="36" spans="1:7">
      <c r="A36" s="140">
        <v>32</v>
      </c>
      <c r="B36" s="140">
        <v>913691</v>
      </c>
      <c r="C36" s="140">
        <v>1</v>
      </c>
      <c r="D36" s="140">
        <f t="shared" si="0"/>
        <v>9.3457943925233638E-3</v>
      </c>
      <c r="E36" s="140">
        <f t="shared" si="1"/>
        <v>1.8196640172358573E-6</v>
      </c>
      <c r="F36" s="140">
        <f t="shared" si="2"/>
        <v>1.6626106355722476</v>
      </c>
      <c r="G36" s="140">
        <f t="shared" si="3"/>
        <v>4.6588930619850348</v>
      </c>
    </row>
    <row r="37" spans="1:7">
      <c r="A37" s="140">
        <v>33</v>
      </c>
      <c r="B37" s="140">
        <v>891015</v>
      </c>
      <c r="C37" s="140">
        <v>0</v>
      </c>
      <c r="D37" s="140">
        <f t="shared" si="0"/>
        <v>0</v>
      </c>
      <c r="E37" s="140">
        <f t="shared" si="1"/>
        <v>0</v>
      </c>
      <c r="F37" s="140">
        <f t="shared" si="2"/>
        <v>0</v>
      </c>
      <c r="G37" s="140">
        <f t="shared" si="3"/>
        <v>4.6588930619850348</v>
      </c>
    </row>
    <row r="38" spans="1:7">
      <c r="A38" s="140">
        <v>34</v>
      </c>
      <c r="B38" s="140">
        <v>897163</v>
      </c>
      <c r="C38" s="140">
        <v>2</v>
      </c>
      <c r="D38" s="140">
        <f t="shared" si="0"/>
        <v>1.8691588785046728E-2</v>
      </c>
      <c r="E38" s="140">
        <f t="shared" si="1"/>
        <v>3.6393280344717146E-6</v>
      </c>
      <c r="F38" s="140">
        <f t="shared" si="2"/>
        <v>3.2650704573907467</v>
      </c>
      <c r="G38" s="140">
        <f t="shared" si="3"/>
        <v>7.923963519375782</v>
      </c>
    </row>
    <row r="39" spans="1:7">
      <c r="A39" s="140">
        <v>35</v>
      </c>
      <c r="B39" s="140">
        <v>894424</v>
      </c>
      <c r="C39" s="140">
        <v>1</v>
      </c>
      <c r="D39" s="140">
        <f t="shared" si="0"/>
        <v>9.3457943925233638E-3</v>
      </c>
      <c r="E39" s="140">
        <f t="shared" si="1"/>
        <v>1.8196640172358573E-6</v>
      </c>
      <c r="F39" s="140">
        <f t="shared" si="2"/>
        <v>1.6275511689521645</v>
      </c>
      <c r="G39" s="140">
        <f t="shared" si="3"/>
        <v>9.5515146883279467</v>
      </c>
    </row>
    <row r="40" spans="1:7">
      <c r="A40" s="140">
        <v>36</v>
      </c>
      <c r="B40" s="140">
        <v>872466</v>
      </c>
      <c r="C40" s="140">
        <v>0</v>
      </c>
      <c r="D40" s="140">
        <f t="shared" si="0"/>
        <v>0</v>
      </c>
      <c r="E40" s="140">
        <f t="shared" si="1"/>
        <v>0</v>
      </c>
      <c r="F40" s="140">
        <f t="shared" si="2"/>
        <v>0</v>
      </c>
      <c r="G40" s="140">
        <f t="shared" si="3"/>
        <v>9.5515146883279467</v>
      </c>
    </row>
    <row r="41" spans="1:7">
      <c r="A41" s="140">
        <v>37</v>
      </c>
      <c r="B41" s="140">
        <v>878205</v>
      </c>
      <c r="C41" s="140">
        <v>1</v>
      </c>
      <c r="D41" s="140">
        <f t="shared" si="0"/>
        <v>9.3457943925233638E-3</v>
      </c>
      <c r="E41" s="140">
        <f t="shared" si="1"/>
        <v>1.8196640172358573E-6</v>
      </c>
      <c r="F41" s="140">
        <f t="shared" si="2"/>
        <v>1.5980380382566162</v>
      </c>
      <c r="G41" s="140">
        <f t="shared" si="3"/>
        <v>11.149552726584563</v>
      </c>
    </row>
    <row r="42" spans="1:7">
      <c r="A42" s="140">
        <v>38</v>
      </c>
      <c r="B42" s="140">
        <v>876420</v>
      </c>
      <c r="C42" s="140">
        <v>0</v>
      </c>
      <c r="D42" s="140">
        <f t="shared" si="0"/>
        <v>0</v>
      </c>
      <c r="E42" s="140">
        <f t="shared" si="1"/>
        <v>0</v>
      </c>
      <c r="F42" s="140">
        <f t="shared" si="2"/>
        <v>0</v>
      </c>
      <c r="G42" s="140">
        <f t="shared" si="3"/>
        <v>11.149552726584563</v>
      </c>
    </row>
    <row r="43" spans="1:7">
      <c r="A43" s="140">
        <v>39</v>
      </c>
      <c r="B43" s="140">
        <v>882585</v>
      </c>
      <c r="C43" s="140">
        <v>3</v>
      </c>
      <c r="D43" s="140">
        <f t="shared" si="0"/>
        <v>2.8037383177570093E-2</v>
      </c>
      <c r="E43" s="140">
        <f t="shared" si="1"/>
        <v>5.4589920517075722E-6</v>
      </c>
      <c r="F43" s="140">
        <f t="shared" si="2"/>
        <v>4.8180244999563273</v>
      </c>
      <c r="G43" s="140">
        <f t="shared" si="3"/>
        <v>15.96757722654089</v>
      </c>
    </row>
    <row r="44" spans="1:7">
      <c r="A44" s="140">
        <v>40</v>
      </c>
      <c r="B44" s="140">
        <v>882352</v>
      </c>
      <c r="C44" s="140">
        <v>4</v>
      </c>
      <c r="D44" s="140">
        <f t="shared" si="0"/>
        <v>3.7383177570093455E-2</v>
      </c>
      <c r="E44" s="140">
        <f t="shared" si="1"/>
        <v>7.2786560689434293E-6</v>
      </c>
      <c r="F44" s="140">
        <f t="shared" si="2"/>
        <v>6.4223367397443729</v>
      </c>
      <c r="G44" s="140">
        <f t="shared" si="3"/>
        <v>22.389913966285263</v>
      </c>
    </row>
    <row r="45" spans="1:7">
      <c r="A45" s="140">
        <v>41</v>
      </c>
      <c r="B45" s="140">
        <v>846976</v>
      </c>
      <c r="C45" s="140">
        <v>1</v>
      </c>
      <c r="D45" s="140">
        <f t="shared" si="0"/>
        <v>9.3457943925233638E-3</v>
      </c>
      <c r="E45" s="140">
        <f t="shared" si="1"/>
        <v>1.8196640172358573E-6</v>
      </c>
      <c r="F45" s="140">
        <f t="shared" si="2"/>
        <v>1.5412117506623575</v>
      </c>
      <c r="G45" s="140">
        <f t="shared" si="3"/>
        <v>23.931125716947619</v>
      </c>
    </row>
    <row r="46" spans="1:7">
      <c r="A46" s="140">
        <v>42</v>
      </c>
      <c r="B46" s="140">
        <v>790568</v>
      </c>
      <c r="C46" s="140">
        <v>2</v>
      </c>
      <c r="D46" s="140">
        <f t="shared" si="0"/>
        <v>1.8691588785046728E-2</v>
      </c>
      <c r="E46" s="140">
        <f t="shared" si="1"/>
        <v>3.6393280344717146E-6</v>
      </c>
      <c r="F46" s="140">
        <f t="shared" si="2"/>
        <v>2.8771362855562344</v>
      </c>
      <c r="G46" s="140">
        <f t="shared" si="3"/>
        <v>26.808262002503852</v>
      </c>
    </row>
    <row r="47" spans="1:7">
      <c r="A47" s="140">
        <v>43</v>
      </c>
      <c r="B47" s="140">
        <v>778286</v>
      </c>
      <c r="C47" s="140">
        <v>1</v>
      </c>
      <c r="D47" s="140">
        <f t="shared" si="0"/>
        <v>9.3457943925233638E-3</v>
      </c>
      <c r="E47" s="140">
        <f t="shared" si="1"/>
        <v>1.8196640172358573E-6</v>
      </c>
      <c r="F47" s="140">
        <f t="shared" si="2"/>
        <v>1.4162190293184265</v>
      </c>
      <c r="G47" s="140">
        <f t="shared" si="3"/>
        <v>28.224481031822279</v>
      </c>
    </row>
    <row r="48" spans="1:7">
      <c r="A48" s="140">
        <v>44</v>
      </c>
      <c r="B48" s="140">
        <v>793361</v>
      </c>
      <c r="C48" s="140">
        <v>1</v>
      </c>
      <c r="D48" s="140">
        <f t="shared" si="0"/>
        <v>9.3457943925233638E-3</v>
      </c>
      <c r="E48" s="140">
        <f t="shared" si="1"/>
        <v>1.8196640172358573E-6</v>
      </c>
      <c r="F48" s="140">
        <f t="shared" si="2"/>
        <v>1.4436504643782571</v>
      </c>
      <c r="G48" s="140">
        <f t="shared" si="3"/>
        <v>29.668131496200537</v>
      </c>
    </row>
    <row r="49" spans="1:7">
      <c r="A49" s="140">
        <v>45</v>
      </c>
      <c r="B49" s="140">
        <v>807777</v>
      </c>
      <c r="C49" s="140">
        <v>3</v>
      </c>
      <c r="D49" s="140">
        <f t="shared" si="0"/>
        <v>2.8037383177570093E-2</v>
      </c>
      <c r="E49" s="140">
        <f t="shared" si="1"/>
        <v>5.4589920517075722E-6</v>
      </c>
      <c r="F49" s="140">
        <f t="shared" si="2"/>
        <v>4.4096482225521871</v>
      </c>
      <c r="G49" s="140">
        <f t="shared" si="3"/>
        <v>34.077779718752723</v>
      </c>
    </row>
    <row r="50" spans="1:7">
      <c r="A50" s="140">
        <v>46</v>
      </c>
      <c r="B50" s="140">
        <v>821621</v>
      </c>
      <c r="C50" s="140">
        <v>2</v>
      </c>
      <c r="D50" s="140">
        <f t="shared" si="0"/>
        <v>1.8691588785046728E-2</v>
      </c>
      <c r="E50" s="140">
        <f t="shared" si="1"/>
        <v>3.6393280344717146E-6</v>
      </c>
      <c r="F50" s="140">
        <f t="shared" si="2"/>
        <v>2.9901483390106844</v>
      </c>
      <c r="G50" s="140">
        <f t="shared" si="3"/>
        <v>37.06792805776341</v>
      </c>
    </row>
    <row r="51" spans="1:7">
      <c r="A51" s="140">
        <v>47</v>
      </c>
      <c r="B51" s="140">
        <v>857254</v>
      </c>
      <c r="C51" s="140">
        <v>0</v>
      </c>
      <c r="D51" s="140">
        <f t="shared" si="0"/>
        <v>0</v>
      </c>
      <c r="E51" s="140">
        <f t="shared" si="1"/>
        <v>0</v>
      </c>
      <c r="F51" s="140">
        <f t="shared" si="2"/>
        <v>0</v>
      </c>
      <c r="G51" s="140">
        <f t="shared" si="3"/>
        <v>37.06792805776341</v>
      </c>
    </row>
    <row r="52" spans="1:7">
      <c r="A52" s="140">
        <v>48</v>
      </c>
      <c r="B52" s="140">
        <v>894159</v>
      </c>
      <c r="C52" s="140">
        <v>2</v>
      </c>
      <c r="D52" s="140">
        <f t="shared" si="0"/>
        <v>1.8691588785046728E-2</v>
      </c>
      <c r="E52" s="140">
        <f t="shared" si="1"/>
        <v>3.6393280344717146E-6</v>
      </c>
      <c r="F52" s="140">
        <f t="shared" si="2"/>
        <v>3.254137915975194</v>
      </c>
      <c r="G52" s="140">
        <f t="shared" si="3"/>
        <v>40.322065973738603</v>
      </c>
    </row>
    <row r="53" spans="1:7">
      <c r="A53" s="140">
        <v>49</v>
      </c>
      <c r="B53" s="140">
        <v>923156</v>
      </c>
      <c r="C53" s="140">
        <v>5</v>
      </c>
      <c r="D53" s="140">
        <f t="shared" si="0"/>
        <v>4.6728971962616821E-2</v>
      </c>
      <c r="E53" s="140">
        <f t="shared" si="1"/>
        <v>9.0983200861792872E-6</v>
      </c>
      <c r="F53" s="140">
        <f t="shared" si="2"/>
        <v>8.3991687774769268</v>
      </c>
      <c r="G53" s="140">
        <f t="shared" si="3"/>
        <v>48.721234751215533</v>
      </c>
    </row>
    <row r="54" spans="1:7">
      <c r="A54" s="140">
        <v>50</v>
      </c>
      <c r="B54" s="140">
        <v>901680</v>
      </c>
      <c r="C54" s="140">
        <v>4</v>
      </c>
      <c r="D54" s="140">
        <f t="shared" si="0"/>
        <v>3.7383177570093455E-2</v>
      </c>
      <c r="E54" s="140">
        <f t="shared" si="1"/>
        <v>7.2786560689434293E-6</v>
      </c>
      <c r="F54" s="140">
        <f t="shared" si="2"/>
        <v>6.5630186042449115</v>
      </c>
      <c r="G54" s="140">
        <f t="shared" si="3"/>
        <v>55.284253355460443</v>
      </c>
    </row>
    <row r="55" spans="1:7">
      <c r="A55" s="140">
        <v>51</v>
      </c>
      <c r="B55" s="140">
        <v>923655</v>
      </c>
      <c r="C55" s="140">
        <v>2</v>
      </c>
      <c r="D55" s="140">
        <f t="shared" si="0"/>
        <v>1.8691588785046728E-2</v>
      </c>
      <c r="E55" s="140">
        <f t="shared" si="1"/>
        <v>3.6393280344717146E-6</v>
      </c>
      <c r="F55" s="140">
        <f t="shared" si="2"/>
        <v>3.3614835356799717</v>
      </c>
      <c r="G55" s="140">
        <f t="shared" si="3"/>
        <v>58.645736891140416</v>
      </c>
    </row>
    <row r="56" spans="1:7">
      <c r="A56" s="140">
        <v>52</v>
      </c>
      <c r="B56" s="140">
        <v>923357</v>
      </c>
      <c r="C56" s="140">
        <v>6</v>
      </c>
      <c r="D56" s="140">
        <f t="shared" si="0"/>
        <v>5.6074766355140186E-2</v>
      </c>
      <c r="E56" s="140">
        <f t="shared" si="1"/>
        <v>1.0917984103415144E-5</v>
      </c>
      <c r="F56" s="140">
        <f t="shared" si="2"/>
        <v>10.081197047777097</v>
      </c>
      <c r="G56" s="140">
        <f t="shared" si="3"/>
        <v>68.726933938917512</v>
      </c>
    </row>
    <row r="57" spans="1:7">
      <c r="A57" s="140">
        <v>53</v>
      </c>
      <c r="B57" s="140">
        <v>934714</v>
      </c>
      <c r="C57" s="140">
        <v>2</v>
      </c>
      <c r="D57" s="140">
        <f t="shared" si="0"/>
        <v>1.8691588785046728E-2</v>
      </c>
      <c r="E57" s="140">
        <f t="shared" si="1"/>
        <v>3.6393280344717146E-6</v>
      </c>
      <c r="F57" s="140">
        <f t="shared" si="2"/>
        <v>3.4017308644131945</v>
      </c>
      <c r="G57" s="140">
        <f t="shared" si="3"/>
        <v>72.128664803330707</v>
      </c>
    </row>
    <row r="58" spans="1:7">
      <c r="A58" s="140">
        <v>54</v>
      </c>
      <c r="B58" s="140">
        <v>932611</v>
      </c>
      <c r="C58" s="140">
        <v>3</v>
      </c>
      <c r="D58" s="140">
        <f t="shared" si="0"/>
        <v>2.8037383177570093E-2</v>
      </c>
      <c r="E58" s="140">
        <f t="shared" si="1"/>
        <v>5.4589920517075722E-6</v>
      </c>
      <c r="F58" s="140">
        <f t="shared" si="2"/>
        <v>5.0911160363350509</v>
      </c>
      <c r="G58" s="140">
        <f t="shared" si="3"/>
        <v>77.219780839665759</v>
      </c>
    </row>
    <row r="59" spans="1:7">
      <c r="A59" s="140">
        <v>55</v>
      </c>
      <c r="B59" s="140">
        <v>938738</v>
      </c>
      <c r="C59" s="140">
        <v>7</v>
      </c>
      <c r="D59" s="140">
        <f t="shared" si="0"/>
        <v>6.5420560747663545E-2</v>
      </c>
      <c r="E59" s="140">
        <f t="shared" si="1"/>
        <v>1.2737648120651001E-5</v>
      </c>
      <c r="F59" s="140">
        <f t="shared" si="2"/>
        <v>11.957314321483679</v>
      </c>
      <c r="G59" s="140">
        <f t="shared" si="3"/>
        <v>89.177095161149438</v>
      </c>
    </row>
    <row r="60" spans="1:7">
      <c r="A60" s="140">
        <v>56</v>
      </c>
      <c r="B60" s="140">
        <v>928163</v>
      </c>
      <c r="C60" s="140">
        <v>3</v>
      </c>
      <c r="D60" s="140">
        <f t="shared" si="0"/>
        <v>2.8037383177570093E-2</v>
      </c>
      <c r="E60" s="140">
        <f t="shared" si="1"/>
        <v>5.4589920517075722E-6</v>
      </c>
      <c r="F60" s="140">
        <f t="shared" si="2"/>
        <v>5.066834439689055</v>
      </c>
      <c r="G60" s="140">
        <f t="shared" si="3"/>
        <v>94.243929600838499</v>
      </c>
    </row>
    <row r="61" spans="1:7">
      <c r="A61" s="140">
        <v>57</v>
      </c>
      <c r="B61" s="140">
        <v>906643</v>
      </c>
      <c r="C61" s="140">
        <v>3</v>
      </c>
      <c r="D61" s="140">
        <f t="shared" si="0"/>
        <v>2.8037383177570093E-2</v>
      </c>
      <c r="E61" s="140">
        <f t="shared" si="1"/>
        <v>5.4589920517075722E-6</v>
      </c>
      <c r="F61" s="140">
        <f t="shared" si="2"/>
        <v>4.9493569307363083</v>
      </c>
      <c r="G61" s="140">
        <f t="shared" si="3"/>
        <v>99.193286531574813</v>
      </c>
    </row>
    <row r="62" spans="1:7">
      <c r="A62" s="140">
        <v>58</v>
      </c>
      <c r="B62" s="140">
        <v>884567</v>
      </c>
      <c r="C62" s="140">
        <v>4</v>
      </c>
      <c r="D62" s="140">
        <f t="shared" si="0"/>
        <v>3.7383177570093455E-2</v>
      </c>
      <c r="E62" s="140">
        <f t="shared" si="1"/>
        <v>7.2786560689434293E-6</v>
      </c>
      <c r="F62" s="140">
        <f t="shared" si="2"/>
        <v>6.4384589629370828</v>
      </c>
      <c r="G62" s="140">
        <f t="shared" si="3"/>
        <v>105.63174549451189</v>
      </c>
    </row>
    <row r="63" spans="1:7">
      <c r="A63" s="140">
        <v>59</v>
      </c>
      <c r="B63" s="140">
        <v>852740</v>
      </c>
      <c r="C63" s="140">
        <v>2</v>
      </c>
      <c r="D63" s="140">
        <f t="shared" si="0"/>
        <v>1.8691588785046728E-2</v>
      </c>
      <c r="E63" s="140">
        <f t="shared" si="1"/>
        <v>3.6393280344717146E-6</v>
      </c>
      <c r="F63" s="140">
        <f t="shared" si="2"/>
        <v>3.1034005881154099</v>
      </c>
      <c r="G63" s="140">
        <f t="shared" si="3"/>
        <v>108.7351460826273</v>
      </c>
    </row>
    <row r="64" spans="1:7">
      <c r="A64" s="140">
        <v>60</v>
      </c>
      <c r="B64" s="140">
        <v>816209</v>
      </c>
      <c r="C64" s="140">
        <v>6</v>
      </c>
      <c r="D64" s="140">
        <f t="shared" si="0"/>
        <v>5.6074766355140186E-2</v>
      </c>
      <c r="E64" s="140">
        <f t="shared" si="1"/>
        <v>1.0917984103415144E-5</v>
      </c>
      <c r="F64" s="140">
        <f t="shared" si="2"/>
        <v>8.9113568870643718</v>
      </c>
      <c r="G64" s="140">
        <f t="shared" si="3"/>
        <v>117.64650296969167</v>
      </c>
    </row>
    <row r="65" spans="1:7">
      <c r="A65" s="140">
        <v>61</v>
      </c>
      <c r="B65" s="140">
        <v>796532</v>
      </c>
      <c r="C65" s="140">
        <v>6</v>
      </c>
      <c r="D65" s="140">
        <f t="shared" si="0"/>
        <v>5.6074766355140186E-2</v>
      </c>
      <c r="E65" s="140">
        <f t="shared" si="1"/>
        <v>1.0917984103415144E-5</v>
      </c>
      <c r="F65" s="140">
        <f t="shared" si="2"/>
        <v>8.6965237138614722</v>
      </c>
      <c r="G65" s="140">
        <f t="shared" si="3"/>
        <v>126.34302668355313</v>
      </c>
    </row>
    <row r="66" spans="1:7">
      <c r="A66" s="140">
        <v>62</v>
      </c>
      <c r="B66" s="140">
        <v>777771</v>
      </c>
      <c r="C66" s="140">
        <v>6</v>
      </c>
      <c r="D66" s="140">
        <f t="shared" si="0"/>
        <v>5.6074766355140186E-2</v>
      </c>
      <c r="E66" s="140">
        <f t="shared" si="1"/>
        <v>1.0917984103415144E-5</v>
      </c>
      <c r="F66" s="140">
        <f t="shared" si="2"/>
        <v>8.4916914140972999</v>
      </c>
      <c r="G66" s="140">
        <f t="shared" si="3"/>
        <v>134.83471809765044</v>
      </c>
    </row>
    <row r="67" spans="1:7">
      <c r="A67" s="140">
        <v>63</v>
      </c>
      <c r="B67" s="140">
        <v>747241</v>
      </c>
      <c r="C67" s="140">
        <v>2</v>
      </c>
      <c r="D67" s="140">
        <f t="shared" si="0"/>
        <v>1.8691588785046728E-2</v>
      </c>
      <c r="E67" s="140">
        <f t="shared" si="1"/>
        <v>3.6393280344717146E-6</v>
      </c>
      <c r="F67" s="140">
        <f t="shared" si="2"/>
        <v>2.7194551198066783</v>
      </c>
      <c r="G67" s="140">
        <f t="shared" si="3"/>
        <v>137.55417321745711</v>
      </c>
    </row>
    <row r="68" spans="1:7">
      <c r="A68" s="140">
        <v>64</v>
      </c>
      <c r="B68" s="140">
        <v>718065</v>
      </c>
      <c r="C68" s="140">
        <v>4</v>
      </c>
      <c r="D68" s="140">
        <f t="shared" si="0"/>
        <v>3.7383177570093455E-2</v>
      </c>
      <c r="E68" s="140">
        <f t="shared" si="1"/>
        <v>7.2786560689434293E-6</v>
      </c>
      <c r="F68" s="140">
        <f t="shared" si="2"/>
        <v>5.2265481701458638</v>
      </c>
      <c r="G68" s="140">
        <f t="shared" si="3"/>
        <v>142.78072138760297</v>
      </c>
    </row>
    <row r="69" spans="1:7">
      <c r="A69" s="140">
        <v>65</v>
      </c>
      <c r="B69" s="140">
        <v>689198</v>
      </c>
      <c r="C69" s="140">
        <v>2</v>
      </c>
      <c r="D69" s="140">
        <f t="shared" si="0"/>
        <v>1.8691588785046728E-2</v>
      </c>
      <c r="E69" s="140">
        <f t="shared" si="1"/>
        <v>3.6393280344717146E-6</v>
      </c>
      <c r="F69" s="140">
        <f t="shared" si="2"/>
        <v>2.5082176027018366</v>
      </c>
      <c r="G69" s="140">
        <f t="shared" si="3"/>
        <v>145.28893899030481</v>
      </c>
    </row>
    <row r="70" spans="1:7">
      <c r="A70" s="140">
        <v>66</v>
      </c>
      <c r="B70" s="140">
        <v>687334</v>
      </c>
      <c r="C70" s="140">
        <v>3</v>
      </c>
      <c r="D70" s="140">
        <f t="shared" si="0"/>
        <v>2.8037383177570093E-2</v>
      </c>
      <c r="E70" s="140">
        <f t="shared" si="1"/>
        <v>5.4589920517075722E-6</v>
      </c>
      <c r="F70" s="140">
        <f t="shared" si="2"/>
        <v>3.7521508428683723</v>
      </c>
      <c r="G70" s="140">
        <f t="shared" si="3"/>
        <v>149.04108983317317</v>
      </c>
    </row>
    <row r="71" spans="1:7">
      <c r="A71" s="140">
        <v>67</v>
      </c>
      <c r="B71" s="140">
        <v>674764</v>
      </c>
      <c r="C71" s="140">
        <v>2</v>
      </c>
      <c r="D71" s="140">
        <f t="shared" si="0"/>
        <v>1.8691588785046728E-2</v>
      </c>
      <c r="E71" s="140">
        <f t="shared" si="1"/>
        <v>3.6393280344717146E-6</v>
      </c>
      <c r="F71" s="140">
        <f t="shared" si="2"/>
        <v>2.4556875418522721</v>
      </c>
      <c r="G71" s="140">
        <f t="shared" si="3"/>
        <v>151.49677737502546</v>
      </c>
    </row>
    <row r="72" spans="1:7">
      <c r="A72" s="140">
        <v>68</v>
      </c>
      <c r="B72" s="140">
        <v>651687</v>
      </c>
      <c r="C72" s="140">
        <v>2</v>
      </c>
      <c r="D72" s="140">
        <f t="shared" si="0"/>
        <v>1.8691588785046728E-2</v>
      </c>
      <c r="E72" s="140">
        <f t="shared" si="1"/>
        <v>3.6393280344717146E-6</v>
      </c>
      <c r="F72" s="140">
        <f t="shared" si="2"/>
        <v>2.3717027688007684</v>
      </c>
      <c r="G72" s="140">
        <f t="shared" si="3"/>
        <v>153.86848014382622</v>
      </c>
    </row>
    <row r="73" spans="1:7">
      <c r="A73" s="140">
        <v>69</v>
      </c>
      <c r="B73" s="140">
        <v>652398</v>
      </c>
      <c r="C73" s="140">
        <v>3</v>
      </c>
      <c r="D73" s="140">
        <f t="shared" si="0"/>
        <v>2.8037383177570093E-2</v>
      </c>
      <c r="E73" s="140">
        <f t="shared" si="1"/>
        <v>5.4589920517075722E-6</v>
      </c>
      <c r="F73" s="140">
        <f t="shared" si="2"/>
        <v>3.5614354965499166</v>
      </c>
      <c r="G73" s="140">
        <f t="shared" si="3"/>
        <v>157.42991564037612</v>
      </c>
    </row>
    <row r="74" spans="1:7">
      <c r="A74" s="140">
        <v>70</v>
      </c>
      <c r="B74" s="140">
        <v>660817</v>
      </c>
      <c r="C74" s="140">
        <v>0</v>
      </c>
      <c r="D74" s="140">
        <f t="shared" si="0"/>
        <v>0</v>
      </c>
      <c r="E74" s="140">
        <f t="shared" si="1"/>
        <v>0</v>
      </c>
      <c r="F74" s="140">
        <f t="shared" si="2"/>
        <v>0</v>
      </c>
      <c r="G74" s="140">
        <f t="shared" si="3"/>
        <v>157.42991564037612</v>
      </c>
    </row>
    <row r="75" spans="1:7">
      <c r="A75" s="140">
        <v>71</v>
      </c>
      <c r="B75" s="140">
        <v>672642</v>
      </c>
      <c r="C75" s="140">
        <v>0</v>
      </c>
      <c r="D75" s="140">
        <f t="shared" si="0"/>
        <v>0</v>
      </c>
      <c r="E75" s="140">
        <f t="shared" si="1"/>
        <v>0</v>
      </c>
      <c r="F75" s="140">
        <f t="shared" si="2"/>
        <v>0</v>
      </c>
      <c r="G75" s="140">
        <f t="shared" si="3"/>
        <v>157.42991564037612</v>
      </c>
    </row>
    <row r="76" spans="1:7">
      <c r="A76" s="140">
        <v>72</v>
      </c>
      <c r="B76" s="140">
        <v>702415</v>
      </c>
      <c r="C76" s="140">
        <v>2</v>
      </c>
      <c r="D76" s="140">
        <f t="shared" si="0"/>
        <v>1.8691588785046728E-2</v>
      </c>
      <c r="E76" s="140">
        <f t="shared" si="1"/>
        <v>3.6393280344717146E-6</v>
      </c>
      <c r="F76" s="140">
        <f t="shared" si="2"/>
        <v>2.5563186013334493</v>
      </c>
      <c r="G76" s="140">
        <f t="shared" si="3"/>
        <v>159.98623424170958</v>
      </c>
    </row>
    <row r="77" spans="1:7">
      <c r="A77" s="140">
        <v>73</v>
      </c>
      <c r="B77" s="140">
        <v>753009</v>
      </c>
      <c r="C77" s="140">
        <v>0</v>
      </c>
      <c r="D77" s="140">
        <f t="shared" si="0"/>
        <v>0</v>
      </c>
      <c r="E77" s="140">
        <f t="shared" si="1"/>
        <v>0</v>
      </c>
      <c r="F77" s="140">
        <f t="shared" si="2"/>
        <v>0</v>
      </c>
      <c r="G77" s="140">
        <f t="shared" si="3"/>
        <v>159.98623424170958</v>
      </c>
    </row>
    <row r="78" spans="1:7">
      <c r="A78" s="140">
        <v>74</v>
      </c>
      <c r="B78" s="140">
        <v>575023</v>
      </c>
      <c r="C78" s="140">
        <v>1</v>
      </c>
      <c r="D78" s="140">
        <f t="shared" si="0"/>
        <v>9.3457943925233638E-3</v>
      </c>
      <c r="E78" s="140">
        <f t="shared" si="1"/>
        <v>1.8196640172358573E-6</v>
      </c>
      <c r="F78" s="140">
        <f t="shared" si="2"/>
        <v>1.0463486621830145</v>
      </c>
      <c r="G78" s="140">
        <f t="shared" si="3"/>
        <v>161.0325829038926</v>
      </c>
    </row>
    <row r="79" spans="1:7">
      <c r="A79" s="140">
        <v>75</v>
      </c>
      <c r="B79" s="140">
        <v>549939</v>
      </c>
      <c r="C79" s="140">
        <v>0</v>
      </c>
      <c r="D79" s="140">
        <f t="shared" si="0"/>
        <v>0</v>
      </c>
      <c r="E79" s="140">
        <f t="shared" si="1"/>
        <v>0</v>
      </c>
      <c r="F79" s="140">
        <f t="shared" si="2"/>
        <v>0</v>
      </c>
      <c r="G79" s="140">
        <f t="shared" si="3"/>
        <v>161.0325829038926</v>
      </c>
    </row>
    <row r="80" spans="1:7">
      <c r="A80" s="140">
        <v>76</v>
      </c>
      <c r="B80" s="140">
        <v>540477</v>
      </c>
      <c r="C80" s="140">
        <v>0</v>
      </c>
      <c r="D80" s="140">
        <f t="shared" si="0"/>
        <v>0</v>
      </c>
      <c r="E80" s="140">
        <f t="shared" si="1"/>
        <v>0</v>
      </c>
      <c r="F80" s="140">
        <f t="shared" si="2"/>
        <v>0</v>
      </c>
      <c r="G80" s="140">
        <f t="shared" si="3"/>
        <v>161.0325829038926</v>
      </c>
    </row>
    <row r="81" spans="1:7">
      <c r="A81" s="140">
        <v>77</v>
      </c>
      <c r="B81" s="140">
        <v>494925</v>
      </c>
      <c r="C81" s="140">
        <v>1</v>
      </c>
      <c r="D81" s="140">
        <f t="shared" si="0"/>
        <v>9.3457943925233638E-3</v>
      </c>
      <c r="E81" s="140">
        <f t="shared" si="1"/>
        <v>1.8196640172358573E-6</v>
      </c>
      <c r="F81" s="140">
        <f t="shared" si="2"/>
        <v>0.90059721373045665</v>
      </c>
      <c r="G81" s="140">
        <f t="shared" si="3"/>
        <v>161.93318011762307</v>
      </c>
    </row>
    <row r="82" spans="1:7">
      <c r="A82" s="140">
        <v>78</v>
      </c>
      <c r="B82" s="140">
        <v>435050</v>
      </c>
      <c r="C82" s="140">
        <v>0</v>
      </c>
      <c r="D82" s="140">
        <f t="shared" si="0"/>
        <v>0</v>
      </c>
      <c r="E82" s="140">
        <f t="shared" si="1"/>
        <v>0</v>
      </c>
      <c r="F82" s="140">
        <f t="shared" si="2"/>
        <v>0</v>
      </c>
      <c r="G82" s="140">
        <f t="shared" si="3"/>
        <v>161.93318011762307</v>
      </c>
    </row>
    <row r="83" spans="1:7">
      <c r="A83" s="140">
        <v>79</v>
      </c>
      <c r="B83" s="140">
        <v>383368</v>
      </c>
      <c r="C83" s="140">
        <v>0</v>
      </c>
      <c r="D83" s="140">
        <f t="shared" si="0"/>
        <v>0</v>
      </c>
      <c r="E83" s="140">
        <f t="shared" si="1"/>
        <v>0</v>
      </c>
      <c r="F83" s="140">
        <f t="shared" si="2"/>
        <v>0</v>
      </c>
      <c r="G83" s="140">
        <f t="shared" si="3"/>
        <v>161.93318011762307</v>
      </c>
    </row>
    <row r="84" spans="1:7">
      <c r="A84" s="140">
        <v>80</v>
      </c>
      <c r="B84" s="140">
        <v>386890</v>
      </c>
      <c r="C84" s="140">
        <v>0</v>
      </c>
      <c r="D84" s="140">
        <f t="shared" si="0"/>
        <v>0</v>
      </c>
      <c r="E84" s="140">
        <f t="shared" si="1"/>
        <v>0</v>
      </c>
      <c r="F84" s="140">
        <f t="shared" si="2"/>
        <v>0</v>
      </c>
      <c r="G84" s="140">
        <f t="shared" si="3"/>
        <v>161.93318011762307</v>
      </c>
    </row>
    <row r="85" spans="1:7">
      <c r="A85" s="140">
        <v>81</v>
      </c>
      <c r="B85" s="140">
        <v>373288</v>
      </c>
      <c r="C85" s="140">
        <v>0</v>
      </c>
      <c r="D85" s="140">
        <f t="shared" si="0"/>
        <v>0</v>
      </c>
      <c r="E85" s="140">
        <f t="shared" si="1"/>
        <v>0</v>
      </c>
      <c r="F85" s="140">
        <f t="shared" si="2"/>
        <v>0</v>
      </c>
      <c r="G85" s="140">
        <f t="shared" si="3"/>
        <v>161.93318011762307</v>
      </c>
    </row>
    <row r="86" spans="1:7">
      <c r="A86" s="140">
        <v>82</v>
      </c>
      <c r="B86" s="140">
        <v>350944</v>
      </c>
      <c r="C86" s="140">
        <v>0</v>
      </c>
      <c r="D86" s="140">
        <f t="shared" si="0"/>
        <v>0</v>
      </c>
      <c r="E86" s="140">
        <f t="shared" si="1"/>
        <v>0</v>
      </c>
      <c r="F86" s="140">
        <f t="shared" si="2"/>
        <v>0</v>
      </c>
      <c r="G86" s="140">
        <f t="shared" si="3"/>
        <v>161.93318011762307</v>
      </c>
    </row>
    <row r="87" spans="1:7">
      <c r="A87" s="140">
        <v>83</v>
      </c>
      <c r="B87" s="140">
        <v>322102</v>
      </c>
      <c r="C87" s="140">
        <v>0</v>
      </c>
      <c r="D87" s="140">
        <f t="shared" si="0"/>
        <v>0</v>
      </c>
      <c r="E87" s="140">
        <f t="shared" si="1"/>
        <v>0</v>
      </c>
      <c r="F87" s="140">
        <f t="shared" si="2"/>
        <v>0</v>
      </c>
      <c r="G87" s="140">
        <f t="shared" si="3"/>
        <v>161.93318011762307</v>
      </c>
    </row>
    <row r="88" spans="1:7">
      <c r="A88" s="140">
        <v>84</v>
      </c>
      <c r="B88" s="140">
        <v>292999</v>
      </c>
      <c r="C88" s="140">
        <v>0</v>
      </c>
      <c r="D88" s="140">
        <f t="shared" si="0"/>
        <v>0</v>
      </c>
      <c r="E88" s="140">
        <f t="shared" si="1"/>
        <v>0</v>
      </c>
      <c r="F88" s="140">
        <f t="shared" si="2"/>
        <v>0</v>
      </c>
      <c r="G88" s="140">
        <f t="shared" si="3"/>
        <v>161.93318011762307</v>
      </c>
    </row>
    <row r="89" spans="1:7">
      <c r="A89" s="140">
        <v>85</v>
      </c>
      <c r="B89" s="140">
        <v>264997</v>
      </c>
      <c r="C89" s="140">
        <v>0</v>
      </c>
      <c r="D89" s="140">
        <f t="shared" si="0"/>
        <v>0</v>
      </c>
      <c r="E89" s="140">
        <f t="shared" si="1"/>
        <v>0</v>
      </c>
      <c r="F89" s="140">
        <f t="shared" si="2"/>
        <v>0</v>
      </c>
      <c r="G89" s="140">
        <f t="shared" si="3"/>
        <v>161.93318011762307</v>
      </c>
    </row>
    <row r="90" spans="1:7">
      <c r="A90" s="140">
        <v>86</v>
      </c>
      <c r="B90" s="140">
        <v>231822</v>
      </c>
      <c r="C90" s="140">
        <v>0</v>
      </c>
      <c r="D90" s="140">
        <f t="shared" si="0"/>
        <v>0</v>
      </c>
      <c r="E90" s="140">
        <f t="shared" si="1"/>
        <v>0</v>
      </c>
      <c r="F90" s="140">
        <f t="shared" si="2"/>
        <v>0</v>
      </c>
      <c r="G90" s="140">
        <f t="shared" si="3"/>
        <v>161.93318011762307</v>
      </c>
    </row>
    <row r="91" spans="1:7">
      <c r="A91" s="140">
        <v>87</v>
      </c>
      <c r="B91" s="140">
        <v>206428</v>
      </c>
      <c r="C91" s="140">
        <v>0</v>
      </c>
      <c r="D91" s="140">
        <f t="shared" si="0"/>
        <v>0</v>
      </c>
      <c r="E91" s="140">
        <f t="shared" si="1"/>
        <v>0</v>
      </c>
      <c r="F91" s="140">
        <f t="shared" si="2"/>
        <v>0</v>
      </c>
      <c r="G91" s="140">
        <f t="shared" si="3"/>
        <v>161.93318011762307</v>
      </c>
    </row>
    <row r="92" spans="1:7">
      <c r="A92" s="140">
        <v>88</v>
      </c>
      <c r="B92" s="140">
        <v>185189</v>
      </c>
      <c r="C92" s="140">
        <v>0</v>
      </c>
      <c r="D92" s="140">
        <f t="shared" si="0"/>
        <v>0</v>
      </c>
      <c r="E92" s="140">
        <f t="shared" si="1"/>
        <v>0</v>
      </c>
      <c r="F92" s="140">
        <f t="shared" si="2"/>
        <v>0</v>
      </c>
      <c r="G92" s="140">
        <f t="shared" si="3"/>
        <v>161.93318011762307</v>
      </c>
    </row>
    <row r="93" spans="1:7">
      <c r="A93" s="140">
        <v>89</v>
      </c>
      <c r="B93" s="140">
        <v>161430</v>
      </c>
      <c r="C93" s="140">
        <v>0</v>
      </c>
      <c r="D93" s="140">
        <f t="shared" si="0"/>
        <v>0</v>
      </c>
      <c r="E93" s="140">
        <f t="shared" si="1"/>
        <v>0</v>
      </c>
      <c r="F93" s="140">
        <f t="shared" si="2"/>
        <v>0</v>
      </c>
      <c r="G93" s="140">
        <f t="shared" si="3"/>
        <v>161.93318011762307</v>
      </c>
    </row>
    <row r="94" spans="1:7">
      <c r="A94" s="140">
        <v>90</v>
      </c>
      <c r="B94" s="140">
        <v>609503</v>
      </c>
      <c r="C94" s="140">
        <v>0</v>
      </c>
      <c r="D94" s="140">
        <f t="shared" si="0"/>
        <v>0</v>
      </c>
      <c r="E94" s="140">
        <f t="shared" si="1"/>
        <v>0</v>
      </c>
      <c r="F94" s="140">
        <f t="shared" si="2"/>
        <v>0</v>
      </c>
      <c r="G94" s="140">
        <f t="shared" si="3"/>
        <v>161.93318011762307</v>
      </c>
    </row>
    <row r="95" spans="1:7">
      <c r="A95" s="137" t="s">
        <v>1073</v>
      </c>
      <c r="B95" s="152">
        <f>SUM(B4:B94)</f>
        <v>67081234</v>
      </c>
      <c r="C95" s="153"/>
      <c r="D95" s="153"/>
      <c r="E95" s="153"/>
      <c r="F95" s="153"/>
      <c r="G95" s="152">
        <f>SUM(G4:G94)</f>
        <v>6056.3692680583463</v>
      </c>
    </row>
    <row r="96" spans="1:7">
      <c r="A96" s="18"/>
      <c r="B96" s="18"/>
      <c r="C96" s="18"/>
      <c r="D96" s="18"/>
      <c r="E96" s="18"/>
      <c r="F96" s="18"/>
      <c r="G96" s="18"/>
    </row>
    <row r="97" spans="1:7">
      <c r="A97" s="145"/>
      <c r="B97" s="145"/>
      <c r="C97" s="145"/>
      <c r="D97" s="145"/>
      <c r="E97" s="145"/>
      <c r="F97" s="145"/>
      <c r="G97" s="145"/>
    </row>
    <row r="98" spans="1:7">
      <c r="A98" s="146" t="s">
        <v>1074</v>
      </c>
      <c r="B98" s="18"/>
      <c r="C98" s="147">
        <f>B95/G95</f>
        <v>11076.146620350652</v>
      </c>
      <c r="D98" s="18"/>
      <c r="E98" s="18"/>
      <c r="F98" s="18"/>
      <c r="G98" s="148"/>
    </row>
    <row r="99" spans="1:7">
      <c r="A99" s="149" t="s">
        <v>1075</v>
      </c>
      <c r="B99" s="145"/>
      <c r="C99" s="150">
        <f>100000/C98</f>
        <v>9.0284106402370981</v>
      </c>
      <c r="D99" s="145"/>
      <c r="E99" s="145"/>
      <c r="F99" s="145"/>
      <c r="G99" s="151"/>
    </row>
    <row r="100" spans="1:7">
      <c r="A100" s="18"/>
      <c r="B100" s="18"/>
      <c r="C100" s="18"/>
      <c r="D100" s="18"/>
      <c r="E100" s="18"/>
      <c r="F100" s="18"/>
      <c r="G100" s="18"/>
    </row>
    <row r="101" spans="1:7">
      <c r="A101" s="18" t="s">
        <v>1117</v>
      </c>
      <c r="B101" s="18"/>
      <c r="C101" s="18"/>
      <c r="D101" s="18"/>
      <c r="E101" s="18"/>
      <c r="F101" s="18"/>
      <c r="G101" s="18"/>
    </row>
    <row r="102" spans="1:7">
      <c r="A102" s="199" t="s">
        <v>1113</v>
      </c>
      <c r="B102" s="18"/>
      <c r="C102" s="18"/>
      <c r="D102" s="18"/>
      <c r="E102" s="18"/>
      <c r="F102" s="18"/>
      <c r="G102" s="18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R90"/>
  <sheetViews>
    <sheetView workbookViewId="0">
      <pane ySplit="3" topLeftCell="A4" activePane="bottomLeft" state="frozen"/>
      <selection pane="bottomLeft" activeCell="F12" sqref="F12"/>
    </sheetView>
  </sheetViews>
  <sheetFormatPr baseColWidth="10" defaultColWidth="11.1640625" defaultRowHeight="15" customHeight="1"/>
  <cols>
    <col min="1" max="3" width="11.1640625" customWidth="1"/>
    <col min="4" max="4" width="25.83203125" customWidth="1"/>
    <col min="5" max="5" width="46.33203125" customWidth="1"/>
    <col min="6" max="6" width="27.83203125" customWidth="1"/>
    <col min="7" max="7" width="24.83203125" customWidth="1"/>
    <col min="8" max="8" width="25.1640625" customWidth="1"/>
    <col min="9" max="18" width="11.1640625" customWidth="1"/>
  </cols>
  <sheetData>
    <row r="1" spans="1:18" ht="16">
      <c r="A1" s="35" t="s">
        <v>1118</v>
      </c>
      <c r="B1" s="200"/>
      <c r="C1" s="200"/>
      <c r="D1" s="200"/>
      <c r="E1" s="200"/>
      <c r="F1" s="200"/>
      <c r="G1" s="200"/>
      <c r="H1" s="200"/>
      <c r="I1" s="201"/>
      <c r="J1" s="201"/>
      <c r="K1" s="201"/>
      <c r="L1" s="201"/>
      <c r="M1" s="201"/>
      <c r="N1" s="201"/>
      <c r="O1" s="201"/>
      <c r="P1" s="201"/>
      <c r="Q1" s="201"/>
      <c r="R1" s="201"/>
    </row>
    <row r="2" spans="1:18" ht="21.75" customHeight="1">
      <c r="A2" s="200"/>
      <c r="B2" s="200"/>
      <c r="C2" s="200"/>
      <c r="D2" s="200"/>
      <c r="E2" s="200"/>
      <c r="F2" s="200"/>
      <c r="G2" s="200"/>
      <c r="H2" s="200"/>
      <c r="I2" s="201"/>
      <c r="J2" s="201"/>
      <c r="K2" s="201"/>
      <c r="L2" s="201"/>
      <c r="M2" s="201"/>
      <c r="N2" s="201"/>
      <c r="O2" s="201"/>
      <c r="P2" s="201"/>
      <c r="Q2" s="201"/>
      <c r="R2" s="201"/>
    </row>
    <row r="3" spans="1:18" ht="16">
      <c r="A3" s="47" t="s">
        <v>797</v>
      </c>
      <c r="B3" s="202" t="s">
        <v>839</v>
      </c>
      <c r="C3" s="202" t="s">
        <v>25</v>
      </c>
      <c r="D3" s="202" t="s">
        <v>1119</v>
      </c>
      <c r="E3" s="202" t="s">
        <v>1120</v>
      </c>
      <c r="F3" s="202" t="s">
        <v>1121</v>
      </c>
      <c r="G3" s="202" t="s">
        <v>1122</v>
      </c>
      <c r="H3" s="202" t="s">
        <v>1123</v>
      </c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 ht="16">
      <c r="A4" s="203" t="s">
        <v>82</v>
      </c>
      <c r="B4" s="204" t="s">
        <v>51</v>
      </c>
      <c r="C4" s="204" t="s">
        <v>793</v>
      </c>
      <c r="D4" s="37">
        <v>12786</v>
      </c>
      <c r="E4" s="204">
        <v>8</v>
      </c>
      <c r="F4" s="204" t="s">
        <v>1124</v>
      </c>
      <c r="G4" s="204">
        <v>810</v>
      </c>
      <c r="H4" s="204">
        <v>3154</v>
      </c>
      <c r="I4" s="42"/>
      <c r="J4" s="78"/>
      <c r="K4" s="78"/>
      <c r="L4" s="78"/>
      <c r="M4" s="79"/>
      <c r="N4" s="79"/>
      <c r="O4" s="79"/>
      <c r="P4" s="78"/>
      <c r="Q4" s="42"/>
      <c r="R4" s="42"/>
    </row>
    <row r="5" spans="1:18" ht="16">
      <c r="A5" s="203" t="s">
        <v>82</v>
      </c>
      <c r="B5" s="204" t="s">
        <v>52</v>
      </c>
      <c r="C5" s="204" t="s">
        <v>793</v>
      </c>
      <c r="D5" s="37">
        <v>5673</v>
      </c>
      <c r="E5" s="204">
        <v>8</v>
      </c>
      <c r="F5" s="204" t="s">
        <v>1125</v>
      </c>
      <c r="G5" s="204">
        <v>360</v>
      </c>
      <c r="H5" s="204">
        <v>1399</v>
      </c>
      <c r="I5" s="42"/>
      <c r="J5" s="78"/>
      <c r="K5" s="78"/>
      <c r="L5" s="78"/>
      <c r="M5" s="79"/>
      <c r="N5" s="79"/>
      <c r="O5" s="78"/>
      <c r="P5" s="78"/>
      <c r="Q5" s="42"/>
      <c r="R5" s="42"/>
    </row>
    <row r="6" spans="1:18" ht="16">
      <c r="A6" s="203" t="s">
        <v>82</v>
      </c>
      <c r="B6" s="204" t="s">
        <v>53</v>
      </c>
      <c r="C6" s="204" t="s">
        <v>793</v>
      </c>
      <c r="D6" s="37">
        <v>1266</v>
      </c>
      <c r="E6" s="204">
        <v>6</v>
      </c>
      <c r="F6" s="204" t="s">
        <v>1126</v>
      </c>
      <c r="G6" s="204">
        <v>97</v>
      </c>
      <c r="H6" s="204">
        <v>460</v>
      </c>
      <c r="I6" s="42"/>
      <c r="J6" s="78"/>
      <c r="K6" s="78"/>
      <c r="L6" s="78"/>
      <c r="M6" s="79"/>
      <c r="N6" s="79"/>
      <c r="O6" s="79"/>
      <c r="P6" s="79"/>
      <c r="Q6" s="42"/>
      <c r="R6" s="42"/>
    </row>
    <row r="7" spans="1:18" ht="16">
      <c r="A7" s="203" t="s">
        <v>82</v>
      </c>
      <c r="B7" s="204" t="s">
        <v>54</v>
      </c>
      <c r="C7" s="204" t="s">
        <v>793</v>
      </c>
      <c r="D7" s="37">
        <v>59567</v>
      </c>
      <c r="E7" s="204">
        <v>162</v>
      </c>
      <c r="F7" s="204" t="s">
        <v>1127</v>
      </c>
      <c r="G7" s="204">
        <v>315</v>
      </c>
      <c r="H7" s="204">
        <v>429</v>
      </c>
      <c r="I7" s="42"/>
      <c r="J7" s="78"/>
      <c r="K7" s="78"/>
      <c r="L7" s="78"/>
      <c r="M7" s="79"/>
      <c r="N7" s="79"/>
      <c r="O7" s="79"/>
      <c r="P7" s="79"/>
      <c r="Q7" s="42"/>
      <c r="R7" s="42"/>
    </row>
    <row r="8" spans="1:18" ht="16">
      <c r="A8" s="203" t="s">
        <v>82</v>
      </c>
      <c r="B8" s="204" t="s">
        <v>55</v>
      </c>
      <c r="C8" s="204" t="s">
        <v>793</v>
      </c>
      <c r="D8" s="37">
        <v>2882</v>
      </c>
      <c r="E8" s="204">
        <v>7</v>
      </c>
      <c r="F8" s="204" t="s">
        <v>1128</v>
      </c>
      <c r="G8" s="204">
        <v>200</v>
      </c>
      <c r="H8" s="204">
        <v>850</v>
      </c>
      <c r="I8" s="42"/>
      <c r="J8" s="78"/>
      <c r="K8" s="78"/>
      <c r="L8" s="78"/>
      <c r="M8" s="79"/>
      <c r="N8" s="79"/>
      <c r="O8" s="78"/>
      <c r="P8" s="78"/>
      <c r="Q8" s="42"/>
      <c r="R8" s="42"/>
    </row>
    <row r="9" spans="1:18" ht="16">
      <c r="A9" s="203" t="s">
        <v>1129</v>
      </c>
      <c r="B9" s="204" t="s">
        <v>51</v>
      </c>
      <c r="C9" s="204" t="s">
        <v>793</v>
      </c>
      <c r="D9" s="37">
        <v>4946</v>
      </c>
      <c r="E9" s="204">
        <v>0</v>
      </c>
      <c r="F9" s="204" t="s">
        <v>802</v>
      </c>
      <c r="G9" s="204" t="s">
        <v>802</v>
      </c>
      <c r="H9" s="205" t="s">
        <v>802</v>
      </c>
      <c r="I9" s="206"/>
      <c r="J9" s="15"/>
      <c r="K9" s="15"/>
      <c r="L9" s="15"/>
      <c r="M9" s="15"/>
      <c r="N9" s="15"/>
      <c r="O9" s="15"/>
      <c r="P9" s="15"/>
      <c r="Q9" s="42"/>
      <c r="R9" s="42"/>
    </row>
    <row r="10" spans="1:18" ht="16">
      <c r="A10" s="203" t="s">
        <v>1129</v>
      </c>
      <c r="B10" s="204" t="s">
        <v>52</v>
      </c>
      <c r="C10" s="204" t="s">
        <v>793</v>
      </c>
      <c r="D10" s="37">
        <v>2181</v>
      </c>
      <c r="E10" s="204">
        <v>3</v>
      </c>
      <c r="F10" s="204" t="s">
        <v>1130</v>
      </c>
      <c r="G10" s="204">
        <v>248</v>
      </c>
      <c r="H10" s="207">
        <v>2137</v>
      </c>
      <c r="I10" s="206"/>
      <c r="J10" s="15"/>
      <c r="K10" s="15"/>
      <c r="L10" s="15"/>
      <c r="M10" s="15"/>
      <c r="N10" s="15"/>
      <c r="O10" s="15"/>
      <c r="P10" s="15"/>
      <c r="Q10" s="42"/>
      <c r="R10" s="42"/>
    </row>
    <row r="11" spans="1:18" ht="16">
      <c r="A11" s="203" t="s">
        <v>1129</v>
      </c>
      <c r="B11" s="204" t="s">
        <v>53</v>
      </c>
      <c r="C11" s="204" t="s">
        <v>793</v>
      </c>
      <c r="D11" s="37">
        <v>474</v>
      </c>
      <c r="E11" s="204">
        <v>2</v>
      </c>
      <c r="F11" s="204" t="s">
        <v>1131</v>
      </c>
      <c r="G11" s="204">
        <v>66</v>
      </c>
      <c r="H11" s="207">
        <v>864</v>
      </c>
      <c r="I11" s="206"/>
      <c r="J11" s="15"/>
      <c r="K11" s="15"/>
      <c r="L11" s="15"/>
      <c r="M11" s="15"/>
      <c r="N11" s="15"/>
      <c r="O11" s="15"/>
      <c r="P11" s="15"/>
      <c r="Q11" s="42"/>
      <c r="R11" s="42"/>
    </row>
    <row r="12" spans="1:18" ht="16">
      <c r="A12" s="203" t="s">
        <v>1129</v>
      </c>
      <c r="B12" s="204" t="s">
        <v>54</v>
      </c>
      <c r="C12" s="204" t="s">
        <v>793</v>
      </c>
      <c r="D12" s="37">
        <v>24254</v>
      </c>
      <c r="E12" s="204">
        <v>33</v>
      </c>
      <c r="F12" s="204" t="s">
        <v>1132</v>
      </c>
      <c r="G12" s="204">
        <v>524</v>
      </c>
      <c r="H12" s="207">
        <v>1032</v>
      </c>
      <c r="I12" s="206"/>
      <c r="J12" s="15"/>
      <c r="K12" s="15"/>
      <c r="L12" s="15"/>
      <c r="M12" s="15"/>
      <c r="N12" s="15"/>
      <c r="O12" s="15"/>
      <c r="P12" s="15"/>
      <c r="Q12" s="42"/>
      <c r="R12" s="42"/>
    </row>
    <row r="13" spans="1:18" ht="16">
      <c r="A13" s="203" t="s">
        <v>1129</v>
      </c>
      <c r="B13" s="204" t="s">
        <v>55</v>
      </c>
      <c r="C13" s="204" t="s">
        <v>793</v>
      </c>
      <c r="D13" s="37">
        <v>1435</v>
      </c>
      <c r="E13" s="204">
        <v>1</v>
      </c>
      <c r="F13" s="204" t="s">
        <v>1133</v>
      </c>
      <c r="G13" s="204">
        <v>254</v>
      </c>
      <c r="H13" s="207">
        <v>8129</v>
      </c>
      <c r="I13" s="206"/>
      <c r="J13" s="15"/>
      <c r="K13" s="15"/>
      <c r="L13" s="15"/>
      <c r="M13" s="15"/>
      <c r="N13" s="15"/>
      <c r="O13" s="15"/>
      <c r="P13" s="15"/>
      <c r="Q13" s="42"/>
      <c r="R13" s="42"/>
    </row>
    <row r="14" spans="1:18" ht="16">
      <c r="A14" s="203" t="s">
        <v>127</v>
      </c>
      <c r="B14" s="204" t="s">
        <v>51</v>
      </c>
      <c r="C14" s="204" t="s">
        <v>793</v>
      </c>
      <c r="D14" s="204">
        <v>12786</v>
      </c>
      <c r="E14" s="204">
        <v>9</v>
      </c>
      <c r="F14" s="204" t="s">
        <v>1134</v>
      </c>
      <c r="G14" s="204">
        <v>748</v>
      </c>
      <c r="H14" s="204">
        <v>2700</v>
      </c>
      <c r="I14" s="42"/>
      <c r="J14" s="78"/>
      <c r="K14" s="78"/>
      <c r="L14" s="78"/>
      <c r="M14" s="79"/>
      <c r="N14" s="79"/>
      <c r="O14" s="79"/>
      <c r="P14" s="79"/>
      <c r="Q14" s="42"/>
      <c r="R14" s="42"/>
    </row>
    <row r="15" spans="1:18" ht="16">
      <c r="A15" s="203" t="s">
        <v>127</v>
      </c>
      <c r="B15" s="204" t="s">
        <v>52</v>
      </c>
      <c r="C15" s="204" t="s">
        <v>793</v>
      </c>
      <c r="D15" s="204">
        <v>5673</v>
      </c>
      <c r="E15" s="204">
        <v>0</v>
      </c>
      <c r="F15" s="204" t="s">
        <v>802</v>
      </c>
      <c r="G15" s="204" t="s">
        <v>802</v>
      </c>
      <c r="H15" s="204" t="s">
        <v>802</v>
      </c>
      <c r="I15" s="42"/>
      <c r="J15" s="78"/>
      <c r="K15" s="78"/>
      <c r="L15" s="78"/>
      <c r="M15" s="79"/>
      <c r="N15" s="79"/>
      <c r="O15" s="79"/>
      <c r="P15" s="79"/>
      <c r="Q15" s="42"/>
      <c r="R15" s="42"/>
    </row>
    <row r="16" spans="1:18" ht="16">
      <c r="A16" s="203" t="s">
        <v>127</v>
      </c>
      <c r="B16" s="204" t="s">
        <v>53</v>
      </c>
      <c r="C16" s="204" t="s">
        <v>793</v>
      </c>
      <c r="D16" s="204">
        <v>1266</v>
      </c>
      <c r="E16" s="204">
        <v>4</v>
      </c>
      <c r="F16" s="204" t="s">
        <v>1135</v>
      </c>
      <c r="G16" s="204">
        <v>124</v>
      </c>
      <c r="H16" s="204">
        <v>813</v>
      </c>
      <c r="I16" s="42"/>
      <c r="J16" s="78"/>
      <c r="K16" s="78"/>
      <c r="L16" s="78"/>
      <c r="M16" s="79"/>
      <c r="N16" s="79"/>
      <c r="O16" s="78"/>
      <c r="P16" s="78"/>
      <c r="Q16" s="42"/>
      <c r="R16" s="42"/>
    </row>
    <row r="17" spans="1:18" ht="16">
      <c r="A17" s="203" t="s">
        <v>127</v>
      </c>
      <c r="B17" s="204" t="s">
        <v>54</v>
      </c>
      <c r="C17" s="204" t="s">
        <v>793</v>
      </c>
      <c r="D17" s="204">
        <v>59562</v>
      </c>
      <c r="E17" s="204">
        <v>12</v>
      </c>
      <c r="F17" s="204" t="s">
        <v>1136</v>
      </c>
      <c r="G17" s="204">
        <v>2840</v>
      </c>
      <c r="H17" s="204">
        <v>8676</v>
      </c>
      <c r="I17" s="42"/>
      <c r="J17" s="78"/>
      <c r="K17" s="78"/>
      <c r="L17" s="78"/>
      <c r="M17" s="79"/>
      <c r="N17" s="79"/>
      <c r="O17" s="79"/>
      <c r="P17" s="79"/>
      <c r="Q17" s="42"/>
      <c r="R17" s="42"/>
    </row>
    <row r="18" spans="1:18" ht="16">
      <c r="A18" s="203" t="s">
        <v>127</v>
      </c>
      <c r="B18" s="204" t="s">
        <v>55</v>
      </c>
      <c r="C18" s="204" t="s">
        <v>793</v>
      </c>
      <c r="D18" s="204">
        <v>2882</v>
      </c>
      <c r="E18" s="204">
        <v>1</v>
      </c>
      <c r="F18" s="204" t="s">
        <v>1137</v>
      </c>
      <c r="G18" s="204">
        <v>509</v>
      </c>
      <c r="H18" s="204">
        <v>16326</v>
      </c>
      <c r="I18" s="42"/>
      <c r="J18" s="78"/>
      <c r="K18" s="78"/>
      <c r="L18" s="78"/>
      <c r="M18" s="79"/>
      <c r="N18" s="79"/>
      <c r="O18" s="79"/>
      <c r="P18" s="79"/>
      <c r="Q18" s="42"/>
      <c r="R18" s="42"/>
    </row>
    <row r="19" spans="1:18" ht="16">
      <c r="A19" s="203" t="s">
        <v>162</v>
      </c>
      <c r="B19" s="204" t="s">
        <v>51</v>
      </c>
      <c r="C19" s="204" t="s">
        <v>793</v>
      </c>
      <c r="D19" s="204">
        <v>12786</v>
      </c>
      <c r="E19" s="204">
        <v>14</v>
      </c>
      <c r="F19" s="204" t="s">
        <v>1138</v>
      </c>
      <c r="G19" s="204">
        <v>544</v>
      </c>
      <c r="H19" s="204">
        <v>1533</v>
      </c>
      <c r="I19" s="42"/>
      <c r="J19" s="78"/>
      <c r="K19" s="78"/>
      <c r="L19" s="78"/>
      <c r="M19" s="79"/>
      <c r="N19" s="79"/>
      <c r="O19" s="78"/>
      <c r="P19" s="78"/>
      <c r="Q19" s="42"/>
      <c r="R19" s="42"/>
    </row>
    <row r="20" spans="1:18" ht="16">
      <c r="A20" s="203" t="s">
        <v>162</v>
      </c>
      <c r="B20" s="204" t="s">
        <v>52</v>
      </c>
      <c r="C20" s="204" t="s">
        <v>793</v>
      </c>
      <c r="D20" s="204">
        <v>5673</v>
      </c>
      <c r="E20" s="204">
        <v>3</v>
      </c>
      <c r="F20" s="204" t="s">
        <v>1139</v>
      </c>
      <c r="G20" s="204">
        <v>644</v>
      </c>
      <c r="H20" s="204">
        <v>5560</v>
      </c>
      <c r="I20" s="42"/>
      <c r="J20" s="78"/>
      <c r="K20" s="78"/>
      <c r="L20" s="78"/>
      <c r="M20" s="79"/>
      <c r="N20" s="79"/>
      <c r="O20" s="79"/>
      <c r="P20" s="79"/>
      <c r="Q20" s="42"/>
      <c r="R20" s="42"/>
    </row>
    <row r="21" spans="1:18" ht="16">
      <c r="A21" s="203" t="s">
        <v>162</v>
      </c>
      <c r="B21" s="204" t="s">
        <v>53</v>
      </c>
      <c r="C21" s="204" t="s">
        <v>793</v>
      </c>
      <c r="D21" s="204">
        <v>1266</v>
      </c>
      <c r="E21" s="204">
        <v>3</v>
      </c>
      <c r="F21" s="204" t="s">
        <v>1140</v>
      </c>
      <c r="G21" s="204">
        <v>144</v>
      </c>
      <c r="H21" s="204">
        <v>1240</v>
      </c>
      <c r="I21" s="42"/>
      <c r="J21" s="78"/>
      <c r="K21" s="78"/>
      <c r="L21" s="78"/>
      <c r="M21" s="79"/>
      <c r="N21" s="79"/>
      <c r="O21" s="79"/>
      <c r="P21" s="79"/>
      <c r="Q21" s="42"/>
      <c r="R21" s="42"/>
    </row>
    <row r="22" spans="1:18" ht="16">
      <c r="A22" s="203" t="s">
        <v>162</v>
      </c>
      <c r="B22" s="204" t="s">
        <v>54</v>
      </c>
      <c r="C22" s="204" t="s">
        <v>793</v>
      </c>
      <c r="D22" s="204">
        <v>59567</v>
      </c>
      <c r="E22" s="204">
        <v>171</v>
      </c>
      <c r="F22" s="204" t="s">
        <v>1141</v>
      </c>
      <c r="G22" s="204">
        <v>300</v>
      </c>
      <c r="H22" s="204">
        <v>405</v>
      </c>
      <c r="I22" s="42"/>
      <c r="J22" s="78"/>
      <c r="K22" s="78"/>
      <c r="L22" s="78"/>
      <c r="M22" s="79"/>
      <c r="N22" s="79"/>
      <c r="O22" s="78"/>
      <c r="P22" s="78"/>
      <c r="Q22" s="42"/>
      <c r="R22" s="42"/>
    </row>
    <row r="23" spans="1:18" ht="16">
      <c r="A23" s="203" t="s">
        <v>162</v>
      </c>
      <c r="B23" s="204" t="s">
        <v>55</v>
      </c>
      <c r="C23" s="204" t="s">
        <v>793</v>
      </c>
      <c r="D23" s="204">
        <v>2882</v>
      </c>
      <c r="E23" s="204">
        <v>18</v>
      </c>
      <c r="F23" s="204" t="s">
        <v>1142</v>
      </c>
      <c r="G23" s="204">
        <v>102</v>
      </c>
      <c r="H23" s="204">
        <v>253</v>
      </c>
      <c r="I23" s="42"/>
      <c r="J23" s="78"/>
      <c r="K23" s="78"/>
      <c r="L23" s="78"/>
      <c r="M23" s="79"/>
      <c r="N23" s="79"/>
      <c r="O23" s="79"/>
      <c r="P23" s="79"/>
      <c r="Q23" s="42"/>
      <c r="R23" s="42"/>
    </row>
    <row r="24" spans="1:18" ht="16">
      <c r="A24" s="203" t="s">
        <v>239</v>
      </c>
      <c r="B24" s="204" t="s">
        <v>51</v>
      </c>
      <c r="C24" s="204" t="s">
        <v>793</v>
      </c>
      <c r="D24" s="204">
        <v>12785</v>
      </c>
      <c r="E24" s="204">
        <v>11</v>
      </c>
      <c r="F24" s="204" t="s">
        <v>1143</v>
      </c>
      <c r="G24" s="204">
        <v>649</v>
      </c>
      <c r="H24" s="204">
        <v>2081</v>
      </c>
      <c r="I24" s="42"/>
      <c r="J24" s="78"/>
      <c r="K24" s="78"/>
      <c r="L24" s="78"/>
      <c r="M24" s="79"/>
      <c r="N24" s="79"/>
      <c r="O24" s="79"/>
      <c r="P24" s="79"/>
      <c r="Q24" s="42"/>
      <c r="R24" s="42"/>
    </row>
    <row r="25" spans="1:18" ht="16">
      <c r="A25" s="203" t="s">
        <v>239</v>
      </c>
      <c r="B25" s="204" t="s">
        <v>52</v>
      </c>
      <c r="C25" s="204" t="s">
        <v>793</v>
      </c>
      <c r="D25" s="204">
        <v>5673</v>
      </c>
      <c r="E25" s="204">
        <v>6</v>
      </c>
      <c r="F25" s="204" t="s">
        <v>1144</v>
      </c>
      <c r="G25" s="204">
        <v>434</v>
      </c>
      <c r="H25" s="204">
        <v>2063</v>
      </c>
      <c r="I25" s="42"/>
      <c r="J25" s="78"/>
      <c r="K25" s="78"/>
      <c r="L25" s="78"/>
      <c r="M25" s="79"/>
      <c r="N25" s="79"/>
      <c r="O25" s="78"/>
      <c r="P25" s="78"/>
      <c r="Q25" s="42"/>
      <c r="R25" s="42"/>
    </row>
    <row r="26" spans="1:18" ht="16">
      <c r="A26" s="203" t="s">
        <v>239</v>
      </c>
      <c r="B26" s="204" t="s">
        <v>53</v>
      </c>
      <c r="C26" s="204" t="s">
        <v>793</v>
      </c>
      <c r="D26" s="204">
        <v>1266</v>
      </c>
      <c r="E26" s="204">
        <v>2</v>
      </c>
      <c r="F26" s="204" t="s">
        <v>1145</v>
      </c>
      <c r="G26" s="204">
        <v>174</v>
      </c>
      <c r="H26" s="204">
        <v>2308</v>
      </c>
      <c r="I26" s="42"/>
      <c r="J26" s="78"/>
      <c r="K26" s="78"/>
      <c r="L26" s="78"/>
      <c r="M26" s="79"/>
      <c r="N26" s="79"/>
      <c r="O26" s="79"/>
      <c r="P26" s="79"/>
      <c r="Q26" s="42"/>
      <c r="R26" s="42"/>
    </row>
    <row r="27" spans="1:18" ht="16">
      <c r="A27" s="203" t="s">
        <v>239</v>
      </c>
      <c r="B27" s="204" t="s">
        <v>54</v>
      </c>
      <c r="C27" s="204" t="s">
        <v>793</v>
      </c>
      <c r="D27" s="204">
        <v>59564</v>
      </c>
      <c r="E27" s="204">
        <v>32</v>
      </c>
      <c r="F27" s="204" t="s">
        <v>1146</v>
      </c>
      <c r="G27" s="204">
        <v>1319</v>
      </c>
      <c r="H27" s="204">
        <v>2627</v>
      </c>
      <c r="I27" s="42"/>
      <c r="J27" s="42"/>
      <c r="K27" s="42"/>
      <c r="L27" s="42"/>
      <c r="M27" s="42"/>
      <c r="N27" s="42"/>
      <c r="O27" s="42"/>
      <c r="P27" s="42"/>
      <c r="Q27" s="42"/>
      <c r="R27" s="42"/>
    </row>
    <row r="28" spans="1:18" ht="16">
      <c r="A28" s="203" t="s">
        <v>239</v>
      </c>
      <c r="B28" s="204" t="s">
        <v>55</v>
      </c>
      <c r="C28" s="204" t="s">
        <v>793</v>
      </c>
      <c r="D28" s="204">
        <v>2882</v>
      </c>
      <c r="E28" s="204">
        <v>2</v>
      </c>
      <c r="F28" s="204" t="s">
        <v>1147</v>
      </c>
      <c r="G28" s="204">
        <v>396</v>
      </c>
      <c r="H28" s="204">
        <v>5254</v>
      </c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1:18" ht="16">
      <c r="A29" s="203" t="s">
        <v>301</v>
      </c>
      <c r="B29" s="204" t="s">
        <v>51</v>
      </c>
      <c r="C29" s="204" t="s">
        <v>793</v>
      </c>
      <c r="D29" s="204">
        <v>12786</v>
      </c>
      <c r="E29" s="204">
        <v>7</v>
      </c>
      <c r="F29" s="204" t="s">
        <v>1148</v>
      </c>
      <c r="G29" s="204">
        <v>885</v>
      </c>
      <c r="H29" s="204">
        <v>3770</v>
      </c>
      <c r="I29" s="42"/>
      <c r="J29" s="42"/>
      <c r="K29" s="42"/>
      <c r="L29" s="42"/>
      <c r="M29" s="42"/>
      <c r="N29" s="42"/>
      <c r="O29" s="42"/>
      <c r="P29" s="42"/>
      <c r="Q29" s="42"/>
      <c r="R29" s="42"/>
    </row>
    <row r="30" spans="1:18" ht="16">
      <c r="A30" s="203" t="s">
        <v>301</v>
      </c>
      <c r="B30" s="204" t="s">
        <v>52</v>
      </c>
      <c r="C30" s="204" t="s">
        <v>793</v>
      </c>
      <c r="D30" s="204">
        <v>5673</v>
      </c>
      <c r="E30" s="204">
        <v>0</v>
      </c>
      <c r="F30" s="204" t="s">
        <v>802</v>
      </c>
      <c r="G30" s="204" t="s">
        <v>802</v>
      </c>
      <c r="H30" s="204" t="s">
        <v>802</v>
      </c>
      <c r="I30" s="42"/>
      <c r="J30" s="42"/>
      <c r="K30" s="42"/>
      <c r="L30" s="42"/>
      <c r="M30" s="42"/>
      <c r="N30" s="42"/>
      <c r="O30" s="42"/>
      <c r="P30" s="42"/>
      <c r="Q30" s="42"/>
      <c r="R30" s="42"/>
    </row>
    <row r="31" spans="1:18" ht="16">
      <c r="A31" s="203" t="s">
        <v>301</v>
      </c>
      <c r="B31" s="204" t="s">
        <v>53</v>
      </c>
      <c r="C31" s="204" t="s">
        <v>793</v>
      </c>
      <c r="D31" s="204">
        <v>1266</v>
      </c>
      <c r="E31" s="204">
        <v>2</v>
      </c>
      <c r="F31" s="204" t="s">
        <v>1145</v>
      </c>
      <c r="G31" s="204">
        <v>174</v>
      </c>
      <c r="H31" s="204">
        <v>2308</v>
      </c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32" spans="1:18" ht="16">
      <c r="A32" s="203" t="s">
        <v>301</v>
      </c>
      <c r="B32" s="204" t="s">
        <v>54</v>
      </c>
      <c r="C32" s="204" t="s">
        <v>793</v>
      </c>
      <c r="D32" s="204">
        <v>59567</v>
      </c>
      <c r="E32" s="204">
        <v>0</v>
      </c>
      <c r="F32" s="204" t="s">
        <v>802</v>
      </c>
      <c r="G32" s="204" t="s">
        <v>802</v>
      </c>
      <c r="H32" s="204" t="s">
        <v>802</v>
      </c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 ht="16">
      <c r="A33" s="203" t="s">
        <v>301</v>
      </c>
      <c r="B33" s="204" t="s">
        <v>55</v>
      </c>
      <c r="C33" s="204" t="s">
        <v>793</v>
      </c>
      <c r="D33" s="204">
        <v>2882</v>
      </c>
      <c r="E33" s="204">
        <v>0</v>
      </c>
      <c r="F33" s="204" t="s">
        <v>802</v>
      </c>
      <c r="G33" s="204" t="s">
        <v>802</v>
      </c>
      <c r="H33" s="204" t="s">
        <v>802</v>
      </c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ht="16">
      <c r="A34" s="203" t="s">
        <v>350</v>
      </c>
      <c r="B34" s="204" t="s">
        <v>51</v>
      </c>
      <c r="C34" s="204" t="s">
        <v>793</v>
      </c>
      <c r="D34" s="204">
        <v>12780</v>
      </c>
      <c r="E34" s="204">
        <v>5</v>
      </c>
      <c r="F34" s="204" t="s">
        <v>1149</v>
      </c>
      <c r="G34" s="204">
        <v>1092</v>
      </c>
      <c r="H34" s="204">
        <v>5984</v>
      </c>
      <c r="I34" s="42"/>
      <c r="J34" s="42"/>
      <c r="K34" s="42"/>
      <c r="L34" s="42"/>
      <c r="M34" s="42"/>
      <c r="N34" s="42"/>
      <c r="O34" s="42"/>
      <c r="P34" s="42"/>
      <c r="Q34" s="42"/>
      <c r="R34" s="42"/>
    </row>
    <row r="35" spans="1:18" ht="16">
      <c r="A35" s="203" t="s">
        <v>350</v>
      </c>
      <c r="B35" s="204" t="s">
        <v>52</v>
      </c>
      <c r="C35" s="204" t="s">
        <v>793</v>
      </c>
      <c r="D35" s="204">
        <v>5673</v>
      </c>
      <c r="E35" s="204">
        <v>0</v>
      </c>
      <c r="F35" s="204" t="s">
        <v>802</v>
      </c>
      <c r="G35" s="204" t="s">
        <v>802</v>
      </c>
      <c r="H35" s="204" t="s">
        <v>802</v>
      </c>
      <c r="I35" s="42"/>
      <c r="J35" s="42"/>
      <c r="K35" s="42"/>
      <c r="L35" s="42"/>
      <c r="M35" s="42"/>
      <c r="N35" s="42"/>
      <c r="O35" s="42"/>
      <c r="P35" s="42"/>
      <c r="Q35" s="42"/>
      <c r="R35" s="42"/>
    </row>
    <row r="36" spans="1:18" ht="16">
      <c r="A36" s="203" t="s">
        <v>350</v>
      </c>
      <c r="B36" s="204" t="s">
        <v>53</v>
      </c>
      <c r="C36" s="204" t="s">
        <v>793</v>
      </c>
      <c r="D36" s="204">
        <v>1266</v>
      </c>
      <c r="E36" s="204">
        <v>0</v>
      </c>
      <c r="F36" s="204" t="s">
        <v>802</v>
      </c>
      <c r="G36" s="204" t="s">
        <v>802</v>
      </c>
      <c r="H36" s="204" t="s">
        <v>802</v>
      </c>
      <c r="I36" s="42"/>
      <c r="J36" s="42"/>
      <c r="K36" s="42"/>
      <c r="L36" s="42"/>
      <c r="M36" s="42"/>
      <c r="N36" s="42"/>
      <c r="O36" s="42"/>
      <c r="P36" s="42"/>
      <c r="Q36" s="42"/>
      <c r="R36" s="42"/>
    </row>
    <row r="37" spans="1:18" ht="16">
      <c r="A37" s="203" t="s">
        <v>350</v>
      </c>
      <c r="B37" s="204" t="s">
        <v>54</v>
      </c>
      <c r="C37" s="204" t="s">
        <v>793</v>
      </c>
      <c r="D37" s="204">
        <v>59554</v>
      </c>
      <c r="E37" s="204">
        <v>0</v>
      </c>
      <c r="F37" s="204" t="s">
        <v>802</v>
      </c>
      <c r="G37" s="204" t="s">
        <v>802</v>
      </c>
      <c r="H37" s="204" t="s">
        <v>802</v>
      </c>
      <c r="I37" s="42"/>
      <c r="J37" s="42"/>
      <c r="K37" s="42"/>
      <c r="L37" s="42"/>
      <c r="M37" s="42"/>
      <c r="N37" s="42"/>
      <c r="O37" s="42"/>
      <c r="P37" s="42"/>
      <c r="Q37" s="42"/>
      <c r="R37" s="42"/>
    </row>
    <row r="38" spans="1:18" ht="16">
      <c r="A38" s="203" t="s">
        <v>350</v>
      </c>
      <c r="B38" s="204" t="s">
        <v>55</v>
      </c>
      <c r="C38" s="204" t="s">
        <v>793</v>
      </c>
      <c r="D38" s="204">
        <v>2881</v>
      </c>
      <c r="E38" s="204">
        <v>0</v>
      </c>
      <c r="F38" s="204" t="s">
        <v>802</v>
      </c>
      <c r="G38" s="204" t="s">
        <v>802</v>
      </c>
      <c r="H38" s="204" t="s">
        <v>802</v>
      </c>
      <c r="I38" s="42"/>
      <c r="J38" s="42"/>
      <c r="K38" s="42"/>
      <c r="L38" s="42"/>
      <c r="M38" s="42"/>
      <c r="N38" s="42"/>
      <c r="O38" s="42"/>
      <c r="P38" s="42"/>
      <c r="Q38" s="42"/>
      <c r="R38" s="42"/>
    </row>
    <row r="39" spans="1:18" ht="16">
      <c r="A39" s="203" t="s">
        <v>401</v>
      </c>
      <c r="B39" s="204" t="s">
        <v>51</v>
      </c>
      <c r="C39" s="204" t="s">
        <v>793</v>
      </c>
      <c r="D39" s="37">
        <v>12786</v>
      </c>
      <c r="E39" s="204">
        <v>6</v>
      </c>
      <c r="F39" s="204" t="s">
        <v>1150</v>
      </c>
      <c r="G39" s="204">
        <v>977</v>
      </c>
      <c r="H39" s="204">
        <v>4649</v>
      </c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 ht="16">
      <c r="A40" s="203" t="s">
        <v>401</v>
      </c>
      <c r="B40" s="204" t="s">
        <v>52</v>
      </c>
      <c r="C40" s="204" t="s">
        <v>793</v>
      </c>
      <c r="D40" s="37">
        <v>5674</v>
      </c>
      <c r="E40" s="204">
        <v>1</v>
      </c>
      <c r="F40" s="204" t="s">
        <v>1151</v>
      </c>
      <c r="G40" s="204">
        <v>1002</v>
      </c>
      <c r="H40" s="204">
        <v>32143</v>
      </c>
      <c r="I40" s="42"/>
      <c r="J40" s="42"/>
      <c r="K40" s="42"/>
      <c r="L40" s="42"/>
      <c r="M40" s="42"/>
      <c r="N40" s="42"/>
      <c r="O40" s="42"/>
      <c r="P40" s="42"/>
      <c r="Q40" s="42"/>
      <c r="R40" s="42"/>
    </row>
    <row r="41" spans="1:18" ht="16">
      <c r="A41" s="203" t="s">
        <v>401</v>
      </c>
      <c r="B41" s="204" t="s">
        <v>53</v>
      </c>
      <c r="C41" s="204" t="s">
        <v>793</v>
      </c>
      <c r="D41" s="37">
        <v>1266</v>
      </c>
      <c r="E41" s="204">
        <v>0</v>
      </c>
      <c r="F41" s="204" t="s">
        <v>802</v>
      </c>
      <c r="G41" s="204" t="s">
        <v>802</v>
      </c>
      <c r="H41" s="204" t="s">
        <v>802</v>
      </c>
      <c r="I41" s="42"/>
      <c r="J41" s="42"/>
      <c r="K41" s="42"/>
      <c r="L41" s="42"/>
      <c r="M41" s="42"/>
      <c r="N41" s="42"/>
      <c r="O41" s="42"/>
      <c r="P41" s="42"/>
      <c r="Q41" s="42"/>
      <c r="R41" s="42"/>
    </row>
    <row r="42" spans="1:18" ht="16">
      <c r="A42" s="203" t="s">
        <v>401</v>
      </c>
      <c r="B42" s="204" t="s">
        <v>54</v>
      </c>
      <c r="C42" s="204" t="s">
        <v>793</v>
      </c>
      <c r="D42" s="37">
        <v>59567</v>
      </c>
      <c r="E42" s="204">
        <v>90</v>
      </c>
      <c r="F42" s="204" t="s">
        <v>1152</v>
      </c>
      <c r="G42" s="204">
        <v>539</v>
      </c>
      <c r="H42" s="204">
        <v>813</v>
      </c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1:18" ht="16">
      <c r="A43" s="203" t="s">
        <v>401</v>
      </c>
      <c r="B43" s="204" t="s">
        <v>55</v>
      </c>
      <c r="C43" s="204" t="s">
        <v>793</v>
      </c>
      <c r="D43" s="37">
        <v>2882</v>
      </c>
      <c r="E43" s="204">
        <v>1</v>
      </c>
      <c r="F43" s="204" t="s">
        <v>1137</v>
      </c>
      <c r="G43" s="204">
        <v>509</v>
      </c>
      <c r="H43" s="204">
        <v>16326</v>
      </c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1:18" ht="16">
      <c r="A44" s="203" t="s">
        <v>459</v>
      </c>
      <c r="B44" s="204" t="s">
        <v>51</v>
      </c>
      <c r="C44" s="204" t="s">
        <v>793</v>
      </c>
      <c r="D44" s="204">
        <v>12786</v>
      </c>
      <c r="E44" s="204">
        <v>0</v>
      </c>
      <c r="F44" s="204" t="s">
        <v>802</v>
      </c>
      <c r="G44" s="204" t="s">
        <v>802</v>
      </c>
      <c r="H44" s="208" t="s">
        <v>802</v>
      </c>
      <c r="I44" s="42"/>
      <c r="J44" s="42"/>
      <c r="K44" s="42"/>
      <c r="L44" s="42"/>
      <c r="M44" s="42"/>
      <c r="N44" s="42"/>
      <c r="O44" s="42"/>
      <c r="P44" s="42"/>
      <c r="Q44" s="42"/>
      <c r="R44" s="42"/>
    </row>
    <row r="45" spans="1:18" ht="16">
      <c r="A45" s="203" t="s">
        <v>459</v>
      </c>
      <c r="B45" s="204" t="s">
        <v>52</v>
      </c>
      <c r="C45" s="204" t="s">
        <v>793</v>
      </c>
      <c r="D45" s="204">
        <v>5673</v>
      </c>
      <c r="E45" s="204">
        <v>0</v>
      </c>
      <c r="F45" s="204" t="s">
        <v>802</v>
      </c>
      <c r="G45" s="204" t="s">
        <v>802</v>
      </c>
      <c r="H45" s="204" t="s">
        <v>802</v>
      </c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1:18" ht="16">
      <c r="A46" s="203" t="s">
        <v>459</v>
      </c>
      <c r="B46" s="204" t="s">
        <v>53</v>
      </c>
      <c r="C46" s="204" t="s">
        <v>793</v>
      </c>
      <c r="D46" s="204">
        <v>1266</v>
      </c>
      <c r="E46" s="204">
        <v>2</v>
      </c>
      <c r="F46" s="204" t="s">
        <v>1145</v>
      </c>
      <c r="G46" s="204">
        <v>174</v>
      </c>
      <c r="H46" s="204">
        <v>2308</v>
      </c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 ht="16">
      <c r="A47" s="203" t="s">
        <v>459</v>
      </c>
      <c r="B47" s="204" t="s">
        <v>54</v>
      </c>
      <c r="C47" s="204" t="s">
        <v>793</v>
      </c>
      <c r="D47" s="204">
        <v>59563</v>
      </c>
      <c r="E47" s="204">
        <v>20</v>
      </c>
      <c r="F47" s="204" t="s">
        <v>1153</v>
      </c>
      <c r="G47" s="204">
        <v>1928</v>
      </c>
      <c r="H47" s="204">
        <v>4600</v>
      </c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1:18" ht="16">
      <c r="A48" s="203" t="s">
        <v>459</v>
      </c>
      <c r="B48" s="204" t="s">
        <v>55</v>
      </c>
      <c r="C48" s="204" t="s">
        <v>793</v>
      </c>
      <c r="D48" s="204">
        <v>2882</v>
      </c>
      <c r="E48" s="204">
        <v>0</v>
      </c>
      <c r="F48" s="204" t="s">
        <v>802</v>
      </c>
      <c r="G48" s="204" t="s">
        <v>802</v>
      </c>
      <c r="H48" s="204" t="s">
        <v>802</v>
      </c>
      <c r="I48" s="42"/>
      <c r="J48" s="42"/>
      <c r="K48" s="42"/>
      <c r="L48" s="42"/>
      <c r="M48" s="42"/>
      <c r="N48" s="42"/>
      <c r="O48" s="42"/>
      <c r="P48" s="42"/>
      <c r="Q48" s="42"/>
      <c r="R48" s="42"/>
    </row>
    <row r="49" spans="1:18" ht="16">
      <c r="A49" s="203" t="s">
        <v>510</v>
      </c>
      <c r="B49" s="204" t="s">
        <v>51</v>
      </c>
      <c r="C49" s="204" t="s">
        <v>793</v>
      </c>
      <c r="D49" s="204">
        <v>12786</v>
      </c>
      <c r="E49" s="204">
        <v>12</v>
      </c>
      <c r="F49" s="204" t="s">
        <v>1154</v>
      </c>
      <c r="G49" s="204">
        <v>610</v>
      </c>
      <c r="H49" s="204">
        <v>1862</v>
      </c>
      <c r="I49" s="42"/>
      <c r="J49" s="42"/>
      <c r="K49" s="42"/>
      <c r="L49" s="42"/>
      <c r="M49" s="42"/>
      <c r="N49" s="42"/>
      <c r="O49" s="42"/>
      <c r="P49" s="42"/>
      <c r="Q49" s="42"/>
      <c r="R49" s="42"/>
    </row>
    <row r="50" spans="1:18" ht="16">
      <c r="A50" s="203" t="s">
        <v>510</v>
      </c>
      <c r="B50" s="204" t="s">
        <v>52</v>
      </c>
      <c r="C50" s="204" t="s">
        <v>793</v>
      </c>
      <c r="D50" s="204">
        <v>5673</v>
      </c>
      <c r="E50" s="204">
        <v>19</v>
      </c>
      <c r="F50" s="204" t="s">
        <v>1155</v>
      </c>
      <c r="G50" s="204">
        <v>191</v>
      </c>
      <c r="H50" s="204">
        <v>466</v>
      </c>
      <c r="I50" s="42"/>
      <c r="J50" s="42"/>
      <c r="K50" s="42"/>
      <c r="L50" s="42"/>
      <c r="M50" s="42"/>
      <c r="N50" s="42"/>
      <c r="O50" s="42"/>
      <c r="P50" s="42"/>
      <c r="Q50" s="42"/>
      <c r="R50" s="42"/>
    </row>
    <row r="51" spans="1:18" ht="16">
      <c r="A51" s="203" t="s">
        <v>510</v>
      </c>
      <c r="B51" s="204" t="s">
        <v>53</v>
      </c>
      <c r="C51" s="204" t="s">
        <v>793</v>
      </c>
      <c r="D51" s="204">
        <v>1266</v>
      </c>
      <c r="E51" s="204">
        <v>0</v>
      </c>
      <c r="F51" s="204" t="s">
        <v>802</v>
      </c>
      <c r="G51" s="204" t="s">
        <v>802</v>
      </c>
      <c r="H51" s="204" t="s">
        <v>802</v>
      </c>
      <c r="I51" s="42"/>
      <c r="J51" s="42"/>
      <c r="K51" s="42"/>
      <c r="L51" s="42"/>
      <c r="M51" s="42"/>
      <c r="N51" s="42"/>
      <c r="O51" s="42"/>
      <c r="P51" s="42"/>
      <c r="Q51" s="42"/>
      <c r="R51" s="42"/>
    </row>
    <row r="52" spans="1:18" ht="16">
      <c r="A52" s="203" t="s">
        <v>510</v>
      </c>
      <c r="B52" s="204" t="s">
        <v>54</v>
      </c>
      <c r="C52" s="204" t="s">
        <v>793</v>
      </c>
      <c r="D52" s="204">
        <v>59566</v>
      </c>
      <c r="E52" s="204">
        <v>334</v>
      </c>
      <c r="F52" s="204" t="s">
        <v>1156</v>
      </c>
      <c r="G52" s="204">
        <v>160</v>
      </c>
      <c r="H52" s="204">
        <v>198</v>
      </c>
      <c r="I52" s="42"/>
      <c r="J52" s="42"/>
      <c r="K52" s="42"/>
      <c r="L52" s="42"/>
      <c r="M52" s="42"/>
      <c r="N52" s="42"/>
      <c r="O52" s="42"/>
      <c r="P52" s="42"/>
      <c r="Q52" s="42"/>
      <c r="R52" s="42"/>
    </row>
    <row r="53" spans="1:18" ht="16">
      <c r="A53" s="203" t="s">
        <v>510</v>
      </c>
      <c r="B53" s="204" t="s">
        <v>55</v>
      </c>
      <c r="C53" s="204" t="s">
        <v>793</v>
      </c>
      <c r="D53" s="204">
        <v>2882</v>
      </c>
      <c r="E53" s="204">
        <v>2</v>
      </c>
      <c r="F53" s="204" t="s">
        <v>1147</v>
      </c>
      <c r="G53" s="204">
        <v>396</v>
      </c>
      <c r="H53" s="204">
        <v>5254</v>
      </c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ht="16">
      <c r="A54" s="203" t="s">
        <v>609</v>
      </c>
      <c r="B54" s="204" t="s">
        <v>51</v>
      </c>
      <c r="C54" s="204" t="s">
        <v>793</v>
      </c>
      <c r="D54" s="204">
        <v>12783</v>
      </c>
      <c r="E54" s="204">
        <v>45</v>
      </c>
      <c r="F54" s="204" t="s">
        <v>1157</v>
      </c>
      <c r="G54" s="204">
        <v>212</v>
      </c>
      <c r="H54" s="204">
        <v>380</v>
      </c>
      <c r="I54" s="42"/>
      <c r="J54" s="42"/>
      <c r="K54" s="42"/>
      <c r="L54" s="42"/>
      <c r="M54" s="42"/>
      <c r="N54" s="42"/>
      <c r="O54" s="42"/>
      <c r="P54" s="42"/>
      <c r="Q54" s="42"/>
      <c r="R54" s="42"/>
    </row>
    <row r="55" spans="1:18" ht="16">
      <c r="A55" s="203" t="s">
        <v>609</v>
      </c>
      <c r="B55" s="204" t="s">
        <v>52</v>
      </c>
      <c r="C55" s="204" t="s">
        <v>793</v>
      </c>
      <c r="D55" s="204">
        <v>5673</v>
      </c>
      <c r="E55" s="204">
        <v>33</v>
      </c>
      <c r="F55" s="204" t="s">
        <v>1158</v>
      </c>
      <c r="G55" s="204">
        <v>123</v>
      </c>
      <c r="H55" s="204">
        <v>241</v>
      </c>
      <c r="I55" s="42"/>
      <c r="J55" s="42"/>
      <c r="K55" s="42"/>
      <c r="L55" s="42"/>
      <c r="M55" s="42"/>
      <c r="N55" s="42"/>
      <c r="O55" s="42"/>
      <c r="P55" s="42"/>
      <c r="Q55" s="42"/>
      <c r="R55" s="42"/>
    </row>
    <row r="56" spans="1:18" ht="16">
      <c r="A56" s="203" t="s">
        <v>609</v>
      </c>
      <c r="B56" s="204" t="s">
        <v>53</v>
      </c>
      <c r="C56" s="204" t="s">
        <v>793</v>
      </c>
      <c r="D56" s="204">
        <v>1266</v>
      </c>
      <c r="E56" s="204">
        <v>0</v>
      </c>
      <c r="F56" s="204" t="s">
        <v>802</v>
      </c>
      <c r="G56" s="204" t="s">
        <v>802</v>
      </c>
      <c r="H56" s="204" t="s">
        <v>802</v>
      </c>
      <c r="I56" s="42"/>
      <c r="J56" s="42"/>
      <c r="K56" s="42"/>
      <c r="L56" s="42"/>
      <c r="M56" s="42"/>
      <c r="N56" s="42"/>
      <c r="O56" s="42"/>
      <c r="P56" s="42"/>
      <c r="Q56" s="42"/>
      <c r="R56" s="42"/>
    </row>
    <row r="57" spans="1:18" ht="16">
      <c r="A57" s="203" t="s">
        <v>609</v>
      </c>
      <c r="B57" s="204" t="s">
        <v>54</v>
      </c>
      <c r="C57" s="204" t="s">
        <v>793</v>
      </c>
      <c r="D57" s="204">
        <v>59558</v>
      </c>
      <c r="E57" s="204">
        <v>831</v>
      </c>
      <c r="F57" s="204" t="s">
        <v>1159</v>
      </c>
      <c r="G57" s="204">
        <v>67</v>
      </c>
      <c r="H57" s="204">
        <v>77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</row>
    <row r="58" spans="1:18" ht="16">
      <c r="A58" s="203" t="s">
        <v>609</v>
      </c>
      <c r="B58" s="204" t="s">
        <v>55</v>
      </c>
      <c r="C58" s="204" t="s">
        <v>793</v>
      </c>
      <c r="D58" s="204">
        <v>2882</v>
      </c>
      <c r="E58" s="204">
        <v>13</v>
      </c>
      <c r="F58" s="204" t="s">
        <v>1160</v>
      </c>
      <c r="G58" s="204">
        <v>130</v>
      </c>
      <c r="H58" s="204">
        <v>379</v>
      </c>
      <c r="I58" s="42"/>
      <c r="J58" s="42"/>
      <c r="K58" s="42"/>
      <c r="L58" s="42"/>
      <c r="M58" s="42"/>
      <c r="N58" s="42"/>
      <c r="O58" s="42"/>
      <c r="P58" s="42"/>
      <c r="Q58" s="42"/>
      <c r="R58" s="42"/>
    </row>
    <row r="59" spans="1:18" ht="16">
      <c r="A59" s="203" t="s">
        <v>645</v>
      </c>
      <c r="B59" s="204" t="s">
        <v>51</v>
      </c>
      <c r="C59" s="204" t="s">
        <v>793</v>
      </c>
      <c r="D59" s="204">
        <v>12785</v>
      </c>
      <c r="E59" s="204">
        <v>18</v>
      </c>
      <c r="F59" s="204" t="s">
        <v>1161</v>
      </c>
      <c r="G59" s="204">
        <v>450</v>
      </c>
      <c r="H59" s="204">
        <v>1123</v>
      </c>
      <c r="I59" s="42"/>
      <c r="J59" s="42"/>
      <c r="K59" s="42"/>
      <c r="L59" s="42"/>
      <c r="M59" s="42"/>
      <c r="N59" s="42"/>
      <c r="O59" s="42"/>
      <c r="P59" s="42"/>
      <c r="Q59" s="42"/>
      <c r="R59" s="42"/>
    </row>
    <row r="60" spans="1:18" ht="16">
      <c r="A60" s="203" t="s">
        <v>645</v>
      </c>
      <c r="B60" s="204" t="s">
        <v>52</v>
      </c>
      <c r="C60" s="204" t="s">
        <v>793</v>
      </c>
      <c r="D60" s="204">
        <v>5673</v>
      </c>
      <c r="E60" s="204">
        <v>5</v>
      </c>
      <c r="F60" s="204" t="s">
        <v>1162</v>
      </c>
      <c r="G60" s="204">
        <v>485</v>
      </c>
      <c r="H60" s="204">
        <v>2656</v>
      </c>
      <c r="I60" s="42"/>
      <c r="J60" s="42"/>
      <c r="K60" s="42"/>
      <c r="L60" s="42"/>
      <c r="M60" s="42"/>
      <c r="N60" s="42"/>
      <c r="O60" s="42"/>
      <c r="P60" s="42"/>
      <c r="Q60" s="42"/>
      <c r="R60" s="42"/>
    </row>
    <row r="61" spans="1:18" ht="16">
      <c r="A61" s="203" t="s">
        <v>645</v>
      </c>
      <c r="B61" s="204" t="s">
        <v>53</v>
      </c>
      <c r="C61" s="204" t="s">
        <v>793</v>
      </c>
      <c r="D61" s="204">
        <v>1266</v>
      </c>
      <c r="E61" s="204">
        <v>1</v>
      </c>
      <c r="F61" s="204" t="s">
        <v>1163</v>
      </c>
      <c r="G61" s="204">
        <v>224</v>
      </c>
      <c r="H61" s="204">
        <v>7171</v>
      </c>
      <c r="I61" s="42"/>
      <c r="J61" s="42"/>
      <c r="K61" s="42"/>
      <c r="L61" s="42"/>
      <c r="M61" s="42"/>
      <c r="N61" s="42"/>
      <c r="O61" s="42"/>
      <c r="P61" s="42"/>
      <c r="Q61" s="42"/>
      <c r="R61" s="42"/>
    </row>
    <row r="62" spans="1:18" ht="16">
      <c r="A62" s="203" t="s">
        <v>645</v>
      </c>
      <c r="B62" s="204" t="s">
        <v>54</v>
      </c>
      <c r="C62" s="204" t="s">
        <v>793</v>
      </c>
      <c r="D62" s="204">
        <v>59567</v>
      </c>
      <c r="E62" s="204">
        <v>109</v>
      </c>
      <c r="F62" s="204" t="s">
        <v>1164</v>
      </c>
      <c r="G62" s="204">
        <v>453</v>
      </c>
      <c r="H62" s="204">
        <v>659</v>
      </c>
      <c r="I62" s="42"/>
      <c r="J62" s="42"/>
      <c r="K62" s="42"/>
      <c r="L62" s="42"/>
      <c r="M62" s="42"/>
      <c r="N62" s="42"/>
      <c r="O62" s="42"/>
      <c r="P62" s="42"/>
      <c r="Q62" s="42"/>
      <c r="R62" s="42"/>
    </row>
    <row r="63" spans="1:18" ht="16">
      <c r="A63" s="203" t="s">
        <v>645</v>
      </c>
      <c r="B63" s="204" t="s">
        <v>55</v>
      </c>
      <c r="C63" s="204" t="s">
        <v>793</v>
      </c>
      <c r="D63" s="204">
        <v>2882</v>
      </c>
      <c r="E63" s="204">
        <v>4</v>
      </c>
      <c r="F63" s="204" t="s">
        <v>1165</v>
      </c>
      <c r="G63" s="204">
        <v>281</v>
      </c>
      <c r="H63" s="204">
        <v>1852</v>
      </c>
      <c r="I63" s="42"/>
      <c r="J63" s="42"/>
      <c r="K63" s="42"/>
      <c r="L63" s="42"/>
      <c r="M63" s="42"/>
      <c r="N63" s="42"/>
      <c r="O63" s="42"/>
      <c r="P63" s="42"/>
      <c r="Q63" s="42"/>
      <c r="R63" s="42"/>
    </row>
    <row r="64" spans="1:18" ht="16">
      <c r="A64" s="203" t="s">
        <v>803</v>
      </c>
      <c r="B64" s="204" t="s">
        <v>51</v>
      </c>
      <c r="C64" s="204" t="s">
        <v>793</v>
      </c>
      <c r="D64" s="204">
        <v>12786</v>
      </c>
      <c r="E64" s="204">
        <v>52</v>
      </c>
      <c r="F64" s="204" t="s">
        <v>1166</v>
      </c>
      <c r="G64" s="204">
        <v>188</v>
      </c>
      <c r="H64" s="204">
        <v>322</v>
      </c>
      <c r="I64" s="42"/>
      <c r="J64" s="42"/>
      <c r="K64" s="42"/>
      <c r="L64" s="42"/>
      <c r="M64" s="42"/>
      <c r="N64" s="42"/>
      <c r="O64" s="42"/>
      <c r="P64" s="42"/>
      <c r="Q64" s="42"/>
      <c r="R64" s="42"/>
    </row>
    <row r="65" spans="1:18" ht="16">
      <c r="A65" s="203" t="s">
        <v>803</v>
      </c>
      <c r="B65" s="204" t="s">
        <v>52</v>
      </c>
      <c r="C65" s="204" t="s">
        <v>793</v>
      </c>
      <c r="D65" s="204">
        <v>5673</v>
      </c>
      <c r="E65" s="204">
        <v>15</v>
      </c>
      <c r="F65" s="204" t="s">
        <v>1167</v>
      </c>
      <c r="G65" s="204">
        <v>229</v>
      </c>
      <c r="H65" s="204">
        <v>624</v>
      </c>
      <c r="I65" s="42"/>
      <c r="J65" s="42"/>
      <c r="K65" s="42"/>
      <c r="L65" s="42"/>
      <c r="M65" s="42"/>
      <c r="N65" s="42"/>
      <c r="O65" s="42"/>
      <c r="P65" s="42"/>
      <c r="Q65" s="42"/>
      <c r="R65" s="42"/>
    </row>
    <row r="66" spans="1:18" ht="16">
      <c r="A66" s="203" t="s">
        <v>803</v>
      </c>
      <c r="B66" s="204" t="s">
        <v>53</v>
      </c>
      <c r="C66" s="204" t="s">
        <v>793</v>
      </c>
      <c r="D66" s="204">
        <v>1266</v>
      </c>
      <c r="E66" s="204">
        <v>0</v>
      </c>
      <c r="F66" s="204" t="s">
        <v>802</v>
      </c>
      <c r="G66" s="204" t="s">
        <v>802</v>
      </c>
      <c r="H66" s="204" t="s">
        <v>802</v>
      </c>
      <c r="I66" s="42"/>
      <c r="J66" s="42"/>
      <c r="K66" s="42"/>
      <c r="L66" s="42"/>
      <c r="M66" s="42"/>
      <c r="N66" s="42"/>
      <c r="O66" s="42"/>
      <c r="P66" s="42"/>
      <c r="Q66" s="42"/>
      <c r="R66" s="42"/>
    </row>
    <row r="67" spans="1:18" ht="16">
      <c r="A67" s="203" t="s">
        <v>803</v>
      </c>
      <c r="B67" s="204" t="s">
        <v>54</v>
      </c>
      <c r="C67" s="204" t="s">
        <v>793</v>
      </c>
      <c r="D67" s="204">
        <v>59567</v>
      </c>
      <c r="E67" s="204">
        <v>1</v>
      </c>
      <c r="F67" s="204" t="s">
        <v>1168</v>
      </c>
      <c r="G67" s="204">
        <v>10515</v>
      </c>
      <c r="H67" s="204">
        <v>337451</v>
      </c>
      <c r="I67" s="42"/>
      <c r="J67" s="42"/>
      <c r="K67" s="42"/>
      <c r="L67" s="42"/>
      <c r="M67" s="42"/>
      <c r="N67" s="42"/>
      <c r="O67" s="42"/>
      <c r="P67" s="42"/>
      <c r="Q67" s="42"/>
      <c r="R67" s="42"/>
    </row>
    <row r="68" spans="1:18" ht="16">
      <c r="A68" s="203" t="s">
        <v>803</v>
      </c>
      <c r="B68" s="204" t="s">
        <v>55</v>
      </c>
      <c r="C68" s="204" t="s">
        <v>793</v>
      </c>
      <c r="D68" s="204">
        <v>2882</v>
      </c>
      <c r="E68" s="204">
        <v>0</v>
      </c>
      <c r="F68" s="204" t="s">
        <v>802</v>
      </c>
      <c r="G68" s="204" t="s">
        <v>802</v>
      </c>
      <c r="H68" s="204" t="s">
        <v>802</v>
      </c>
      <c r="I68" s="42"/>
      <c r="J68" s="42"/>
      <c r="K68" s="42"/>
      <c r="L68" s="42"/>
      <c r="M68" s="42"/>
      <c r="N68" s="42"/>
      <c r="O68" s="42"/>
      <c r="P68" s="42"/>
      <c r="Q68" s="42"/>
      <c r="R68" s="42"/>
    </row>
    <row r="69" spans="1:18" ht="16">
      <c r="A69" s="203" t="s">
        <v>729</v>
      </c>
      <c r="B69" s="204" t="s">
        <v>51</v>
      </c>
      <c r="C69" s="204" t="s">
        <v>793</v>
      </c>
      <c r="D69" s="204">
        <v>12713</v>
      </c>
      <c r="E69" s="204">
        <v>8</v>
      </c>
      <c r="F69" s="204" t="s">
        <v>1169</v>
      </c>
      <c r="G69" s="204">
        <v>806</v>
      </c>
      <c r="H69" s="204">
        <v>3136</v>
      </c>
      <c r="I69" s="42"/>
      <c r="J69" s="42"/>
      <c r="K69" s="42"/>
      <c r="L69" s="42"/>
      <c r="M69" s="42"/>
      <c r="N69" s="42"/>
      <c r="O69" s="42"/>
      <c r="P69" s="42"/>
      <c r="Q69" s="42"/>
      <c r="R69" s="42"/>
    </row>
    <row r="70" spans="1:18" ht="16">
      <c r="A70" s="203" t="s">
        <v>729</v>
      </c>
      <c r="B70" s="204" t="s">
        <v>52</v>
      </c>
      <c r="C70" s="204" t="s">
        <v>793</v>
      </c>
      <c r="D70" s="204">
        <v>5670</v>
      </c>
      <c r="E70" s="204">
        <v>5</v>
      </c>
      <c r="F70" s="204" t="s">
        <v>1170</v>
      </c>
      <c r="G70" s="204">
        <v>485</v>
      </c>
      <c r="H70" s="204">
        <v>2655</v>
      </c>
      <c r="I70" s="42"/>
      <c r="J70" s="42"/>
      <c r="K70" s="42"/>
      <c r="L70" s="42"/>
      <c r="M70" s="42"/>
      <c r="N70" s="42"/>
      <c r="O70" s="42"/>
      <c r="P70" s="42"/>
      <c r="Q70" s="42"/>
      <c r="R70" s="42"/>
    </row>
    <row r="71" spans="1:18" ht="16">
      <c r="A71" s="203" t="s">
        <v>729</v>
      </c>
      <c r="B71" s="204" t="s">
        <v>53</v>
      </c>
      <c r="C71" s="204" t="s">
        <v>793</v>
      </c>
      <c r="D71" s="204">
        <v>1262</v>
      </c>
      <c r="E71" s="204">
        <v>7</v>
      </c>
      <c r="F71" s="204" t="s">
        <v>1171</v>
      </c>
      <c r="G71" s="204">
        <v>88</v>
      </c>
      <c r="H71" s="204">
        <v>372</v>
      </c>
      <c r="I71" s="42"/>
      <c r="J71" s="42"/>
      <c r="K71" s="42"/>
      <c r="L71" s="42"/>
      <c r="M71" s="42"/>
      <c r="N71" s="42"/>
      <c r="O71" s="42"/>
      <c r="P71" s="42"/>
      <c r="Q71" s="42"/>
      <c r="R71" s="42"/>
    </row>
    <row r="72" spans="1:18" ht="16">
      <c r="A72" s="203" t="s">
        <v>729</v>
      </c>
      <c r="B72" s="204" t="s">
        <v>54</v>
      </c>
      <c r="C72" s="204" t="s">
        <v>793</v>
      </c>
      <c r="D72" s="204">
        <v>59443</v>
      </c>
      <c r="E72" s="204">
        <v>11</v>
      </c>
      <c r="F72" s="204" t="s">
        <v>1172</v>
      </c>
      <c r="G72" s="204">
        <v>3018</v>
      </c>
      <c r="H72" s="204">
        <v>9677</v>
      </c>
      <c r="I72" s="42"/>
      <c r="J72" s="42"/>
      <c r="K72" s="42"/>
      <c r="L72" s="42"/>
      <c r="M72" s="42"/>
      <c r="N72" s="42"/>
      <c r="O72" s="42"/>
      <c r="P72" s="42"/>
      <c r="Q72" s="42"/>
      <c r="R72" s="42"/>
    </row>
    <row r="73" spans="1:18" ht="16">
      <c r="A73" s="203" t="s">
        <v>729</v>
      </c>
      <c r="B73" s="204" t="s">
        <v>55</v>
      </c>
      <c r="C73" s="204" t="s">
        <v>793</v>
      </c>
      <c r="D73" s="204">
        <v>2881</v>
      </c>
      <c r="E73" s="204">
        <v>0</v>
      </c>
      <c r="F73" s="204" t="s">
        <v>802</v>
      </c>
      <c r="G73" s="204" t="s">
        <v>802</v>
      </c>
      <c r="H73" s="204" t="s">
        <v>802</v>
      </c>
      <c r="I73" s="42"/>
      <c r="J73" s="42"/>
      <c r="K73" s="42"/>
      <c r="L73" s="42"/>
      <c r="M73" s="42"/>
      <c r="N73" s="42"/>
      <c r="O73" s="42"/>
      <c r="P73" s="42"/>
      <c r="Q73" s="42"/>
      <c r="R73" s="42"/>
    </row>
    <row r="74" spans="1:18" ht="16">
      <c r="A74" s="203" t="s">
        <v>738</v>
      </c>
      <c r="B74" s="204" t="s">
        <v>51</v>
      </c>
      <c r="C74" s="204" t="s">
        <v>793</v>
      </c>
      <c r="D74" s="204">
        <v>12749</v>
      </c>
      <c r="E74" s="204">
        <v>5</v>
      </c>
      <c r="F74" s="204" t="s">
        <v>1173</v>
      </c>
      <c r="G74" s="204">
        <v>1090</v>
      </c>
      <c r="H74" s="204">
        <v>5969</v>
      </c>
      <c r="I74" s="42"/>
      <c r="J74" s="42"/>
      <c r="K74" s="42"/>
      <c r="L74" s="42"/>
      <c r="M74" s="42"/>
      <c r="N74" s="42"/>
      <c r="O74" s="42"/>
      <c r="P74" s="42"/>
      <c r="Q74" s="42"/>
      <c r="R74" s="42"/>
    </row>
    <row r="75" spans="1:18" ht="16">
      <c r="A75" s="203" t="s">
        <v>738</v>
      </c>
      <c r="B75" s="204" t="s">
        <v>52</v>
      </c>
      <c r="C75" s="204" t="s">
        <v>793</v>
      </c>
      <c r="D75" s="204">
        <v>5674</v>
      </c>
      <c r="E75" s="204">
        <v>2</v>
      </c>
      <c r="F75" s="204" t="s">
        <v>1174</v>
      </c>
      <c r="G75" s="204">
        <v>779</v>
      </c>
      <c r="H75" s="204">
        <v>10345</v>
      </c>
      <c r="I75" s="42"/>
      <c r="J75" s="42"/>
      <c r="K75" s="42"/>
      <c r="L75" s="42"/>
      <c r="M75" s="42"/>
      <c r="N75" s="42"/>
      <c r="O75" s="42"/>
      <c r="P75" s="42"/>
      <c r="Q75" s="42"/>
      <c r="R75" s="42"/>
    </row>
    <row r="76" spans="1:18" ht="16">
      <c r="A76" s="203" t="s">
        <v>738</v>
      </c>
      <c r="B76" s="204" t="s">
        <v>53</v>
      </c>
      <c r="C76" s="204" t="s">
        <v>793</v>
      </c>
      <c r="D76" s="204">
        <v>1266</v>
      </c>
      <c r="E76" s="204">
        <v>1</v>
      </c>
      <c r="F76" s="204" t="s">
        <v>1163</v>
      </c>
      <c r="G76" s="204">
        <v>224</v>
      </c>
      <c r="H76" s="204">
        <v>7171</v>
      </c>
      <c r="I76" s="42"/>
      <c r="J76" s="42"/>
      <c r="K76" s="42"/>
      <c r="L76" s="42"/>
      <c r="M76" s="42"/>
      <c r="N76" s="42"/>
      <c r="O76" s="42"/>
      <c r="P76" s="42"/>
      <c r="Q76" s="42"/>
      <c r="R76" s="42"/>
    </row>
    <row r="77" spans="1:18" ht="16">
      <c r="A77" s="203" t="s">
        <v>738</v>
      </c>
      <c r="B77" s="204" t="s">
        <v>54</v>
      </c>
      <c r="C77" s="204" t="s">
        <v>793</v>
      </c>
      <c r="D77" s="204">
        <v>59558</v>
      </c>
      <c r="E77" s="204">
        <v>11</v>
      </c>
      <c r="F77" s="204" t="s">
        <v>1175</v>
      </c>
      <c r="G77" s="204">
        <v>3024</v>
      </c>
      <c r="H77" s="204">
        <v>9696</v>
      </c>
      <c r="I77" s="42"/>
      <c r="J77" s="42"/>
      <c r="K77" s="42"/>
      <c r="L77" s="42"/>
      <c r="M77" s="42"/>
      <c r="N77" s="42"/>
      <c r="O77" s="42"/>
      <c r="P77" s="42"/>
      <c r="Q77" s="42"/>
      <c r="R77" s="42"/>
    </row>
    <row r="78" spans="1:18" ht="16">
      <c r="A78" s="203" t="s">
        <v>738</v>
      </c>
      <c r="B78" s="204" t="s">
        <v>55</v>
      </c>
      <c r="C78" s="204" t="s">
        <v>793</v>
      </c>
      <c r="D78" s="204">
        <v>2882</v>
      </c>
      <c r="E78" s="204">
        <v>1</v>
      </c>
      <c r="F78" s="204" t="s">
        <v>1137</v>
      </c>
      <c r="G78" s="204">
        <v>509</v>
      </c>
      <c r="H78" s="204">
        <v>16326</v>
      </c>
      <c r="I78" s="42"/>
      <c r="J78" s="42"/>
      <c r="K78" s="42"/>
      <c r="L78" s="42"/>
      <c r="M78" s="42"/>
      <c r="N78" s="42"/>
      <c r="O78" s="42"/>
      <c r="P78" s="42"/>
      <c r="Q78" s="42"/>
      <c r="R78" s="42"/>
    </row>
    <row r="79" spans="1:18" ht="16">
      <c r="A79" s="203" t="s">
        <v>742</v>
      </c>
      <c r="B79" s="204" t="s">
        <v>51</v>
      </c>
      <c r="C79" s="204" t="s">
        <v>793</v>
      </c>
      <c r="D79" s="204">
        <v>12786</v>
      </c>
      <c r="E79" s="204">
        <v>57</v>
      </c>
      <c r="F79" s="204" t="s">
        <v>1176</v>
      </c>
      <c r="G79" s="204">
        <v>173</v>
      </c>
      <c r="H79" s="204">
        <v>290</v>
      </c>
      <c r="I79" s="42"/>
      <c r="J79" s="42"/>
      <c r="K79" s="42"/>
      <c r="L79" s="42"/>
      <c r="M79" s="42"/>
      <c r="N79" s="42"/>
      <c r="O79" s="42"/>
      <c r="P79" s="42"/>
      <c r="Q79" s="42"/>
      <c r="R79" s="42"/>
    </row>
    <row r="80" spans="1:18" ht="16">
      <c r="A80" s="203" t="s">
        <v>742</v>
      </c>
      <c r="B80" s="204" t="s">
        <v>52</v>
      </c>
      <c r="C80" s="204" t="s">
        <v>793</v>
      </c>
      <c r="D80" s="204">
        <v>5673</v>
      </c>
      <c r="E80" s="204">
        <v>25</v>
      </c>
      <c r="F80" s="204" t="s">
        <v>1177</v>
      </c>
      <c r="G80" s="204">
        <v>154</v>
      </c>
      <c r="H80" s="204">
        <v>335</v>
      </c>
      <c r="I80" s="42"/>
      <c r="J80" s="42"/>
      <c r="K80" s="42"/>
      <c r="L80" s="42"/>
      <c r="M80" s="42"/>
      <c r="N80" s="42"/>
      <c r="O80" s="42"/>
      <c r="P80" s="42"/>
      <c r="Q80" s="42"/>
      <c r="R80" s="42"/>
    </row>
    <row r="81" spans="1:18" ht="16">
      <c r="A81" s="203" t="s">
        <v>742</v>
      </c>
      <c r="B81" s="204" t="s">
        <v>53</v>
      </c>
      <c r="C81" s="204" t="s">
        <v>793</v>
      </c>
      <c r="D81" s="204">
        <v>1266</v>
      </c>
      <c r="E81" s="204">
        <v>21</v>
      </c>
      <c r="F81" s="204" t="s">
        <v>1178</v>
      </c>
      <c r="G81" s="204">
        <v>40</v>
      </c>
      <c r="H81" s="204">
        <v>92</v>
      </c>
      <c r="I81" s="42"/>
      <c r="J81" s="42"/>
      <c r="K81" s="42"/>
      <c r="L81" s="42"/>
      <c r="M81" s="42"/>
      <c r="N81" s="42"/>
      <c r="O81" s="42"/>
      <c r="P81" s="42"/>
      <c r="Q81" s="42"/>
      <c r="R81" s="42"/>
    </row>
    <row r="82" spans="1:18" ht="16">
      <c r="A82" s="203" t="s">
        <v>742</v>
      </c>
      <c r="B82" s="204" t="s">
        <v>54</v>
      </c>
      <c r="C82" s="204" t="s">
        <v>793</v>
      </c>
      <c r="D82" s="204">
        <v>59567</v>
      </c>
      <c r="E82" s="204">
        <v>192</v>
      </c>
      <c r="F82" s="204" t="s">
        <v>1179</v>
      </c>
      <c r="G82" s="204">
        <v>269</v>
      </c>
      <c r="H82" s="204">
        <v>357</v>
      </c>
      <c r="I82" s="42"/>
      <c r="J82" s="42"/>
      <c r="K82" s="42"/>
      <c r="L82" s="42"/>
      <c r="M82" s="42"/>
      <c r="N82" s="42"/>
      <c r="O82" s="42"/>
      <c r="P82" s="42"/>
      <c r="Q82" s="42"/>
      <c r="R82" s="42"/>
    </row>
    <row r="83" spans="1:18" ht="16">
      <c r="A83" s="203" t="s">
        <v>742</v>
      </c>
      <c r="B83" s="204" t="s">
        <v>55</v>
      </c>
      <c r="C83" s="204" t="s">
        <v>793</v>
      </c>
      <c r="D83" s="204">
        <v>2882</v>
      </c>
      <c r="E83" s="204">
        <v>31</v>
      </c>
      <c r="F83" s="204" t="s">
        <v>1180</v>
      </c>
      <c r="G83" s="204">
        <v>66</v>
      </c>
      <c r="H83" s="204">
        <v>132</v>
      </c>
      <c r="I83" s="42"/>
      <c r="J83" s="42"/>
      <c r="K83" s="42"/>
      <c r="L83" s="42"/>
      <c r="M83" s="42"/>
      <c r="N83" s="42"/>
      <c r="O83" s="42"/>
      <c r="P83" s="42"/>
      <c r="Q83" s="42"/>
      <c r="R83" s="42"/>
    </row>
    <row r="84" spans="1:18" ht="16">
      <c r="A84" s="209"/>
      <c r="B84" s="210"/>
      <c r="C84" s="210"/>
      <c r="D84" s="210"/>
      <c r="E84" s="210"/>
      <c r="F84" s="211"/>
      <c r="G84" s="211"/>
      <c r="H84" s="211"/>
      <c r="I84" s="212"/>
      <c r="J84" s="212"/>
      <c r="K84" s="212"/>
      <c r="L84" s="212"/>
      <c r="M84" s="212"/>
      <c r="N84" s="212"/>
      <c r="O84" s="212"/>
      <c r="P84" s="212"/>
      <c r="Q84" s="212"/>
      <c r="R84" s="212"/>
    </row>
    <row r="85" spans="1:18" ht="16">
      <c r="A85" s="213" t="s">
        <v>797</v>
      </c>
      <c r="B85" s="214" t="s">
        <v>839</v>
      </c>
      <c r="C85" s="214" t="s">
        <v>25</v>
      </c>
      <c r="D85" s="214" t="s">
        <v>1119</v>
      </c>
      <c r="E85" s="214" t="s">
        <v>1181</v>
      </c>
      <c r="F85" s="202" t="s">
        <v>1182</v>
      </c>
      <c r="G85" s="202" t="s">
        <v>1183</v>
      </c>
      <c r="H85" s="202" t="s">
        <v>1184</v>
      </c>
      <c r="I85" s="212"/>
      <c r="J85" s="212"/>
      <c r="K85" s="212"/>
      <c r="L85" s="212"/>
      <c r="M85" s="212"/>
      <c r="N85" s="212"/>
      <c r="O85" s="212"/>
      <c r="P85" s="212"/>
      <c r="Q85" s="212"/>
      <c r="R85" s="212"/>
    </row>
    <row r="86" spans="1:18" ht="16.5" customHeight="1">
      <c r="A86" s="215" t="s">
        <v>1025</v>
      </c>
      <c r="B86" s="216" t="s">
        <v>51</v>
      </c>
      <c r="C86" s="216" t="s">
        <v>1185</v>
      </c>
      <c r="D86" s="216">
        <v>1211</v>
      </c>
      <c r="E86" s="216">
        <v>8</v>
      </c>
      <c r="F86" s="204" t="s">
        <v>1186</v>
      </c>
      <c r="G86" s="204">
        <v>77</v>
      </c>
      <c r="H86" s="204">
        <v>298</v>
      </c>
      <c r="I86" s="212"/>
      <c r="J86" s="212"/>
      <c r="K86" s="212"/>
      <c r="L86" s="212"/>
      <c r="M86" s="212"/>
      <c r="N86" s="212"/>
      <c r="O86" s="212"/>
      <c r="P86" s="212"/>
      <c r="Q86" s="212"/>
      <c r="R86" s="212"/>
    </row>
    <row r="87" spans="1:18" ht="16">
      <c r="A87" s="215" t="s">
        <v>1025</v>
      </c>
      <c r="B87" s="216" t="s">
        <v>52</v>
      </c>
      <c r="C87" s="216" t="s">
        <v>1185</v>
      </c>
      <c r="D87" s="216">
        <v>636</v>
      </c>
      <c r="E87" s="216">
        <v>38</v>
      </c>
      <c r="F87" s="204" t="s">
        <v>1187</v>
      </c>
      <c r="G87" s="204">
        <v>12</v>
      </c>
      <c r="H87" s="204">
        <v>23</v>
      </c>
      <c r="I87" s="212"/>
      <c r="J87" s="212"/>
      <c r="K87" s="212"/>
      <c r="L87" s="212"/>
      <c r="M87" s="212"/>
      <c r="N87" s="212"/>
      <c r="O87" s="212"/>
      <c r="P87" s="212"/>
      <c r="Q87" s="212"/>
      <c r="R87" s="212"/>
    </row>
    <row r="88" spans="1:18" ht="16">
      <c r="A88" s="215" t="s">
        <v>1025</v>
      </c>
      <c r="B88" s="216" t="s">
        <v>53</v>
      </c>
      <c r="C88" s="216" t="s">
        <v>1185</v>
      </c>
      <c r="D88" s="216">
        <v>294</v>
      </c>
      <c r="E88" s="216">
        <v>14</v>
      </c>
      <c r="F88" s="204" t="s">
        <v>1188</v>
      </c>
      <c r="G88" s="204">
        <v>13</v>
      </c>
      <c r="H88" s="204">
        <v>35</v>
      </c>
      <c r="I88" s="212"/>
      <c r="J88" s="212"/>
      <c r="K88" s="212"/>
      <c r="L88" s="212"/>
      <c r="M88" s="212"/>
      <c r="N88" s="212"/>
      <c r="O88" s="212"/>
      <c r="P88" s="212"/>
      <c r="Q88" s="212"/>
      <c r="R88" s="212"/>
    </row>
    <row r="89" spans="1:18" ht="16">
      <c r="A89" s="215" t="s">
        <v>1025</v>
      </c>
      <c r="B89" s="216" t="s">
        <v>54</v>
      </c>
      <c r="C89" s="216" t="s">
        <v>1185</v>
      </c>
      <c r="D89" s="216">
        <v>29497</v>
      </c>
      <c r="E89" s="216">
        <v>2405</v>
      </c>
      <c r="F89" s="204" t="s">
        <v>1189</v>
      </c>
      <c r="G89" s="204">
        <v>12</v>
      </c>
      <c r="H89" s="204">
        <v>13</v>
      </c>
      <c r="I89" s="212"/>
      <c r="J89" s="212"/>
      <c r="K89" s="212"/>
      <c r="L89" s="212"/>
      <c r="M89" s="212"/>
      <c r="N89" s="212"/>
      <c r="O89" s="212"/>
      <c r="P89" s="212"/>
      <c r="Q89" s="212"/>
      <c r="R89" s="212"/>
    </row>
    <row r="90" spans="1:18" ht="16">
      <c r="A90" s="215" t="s">
        <v>1025</v>
      </c>
      <c r="B90" s="216" t="s">
        <v>55</v>
      </c>
      <c r="C90" s="216" t="s">
        <v>1185</v>
      </c>
      <c r="D90" s="216">
        <v>2552</v>
      </c>
      <c r="E90" s="216">
        <v>74</v>
      </c>
      <c r="F90" s="204" t="s">
        <v>1190</v>
      </c>
      <c r="G90" s="204">
        <v>28</v>
      </c>
      <c r="H90" s="204">
        <v>43</v>
      </c>
      <c r="I90" s="212"/>
      <c r="J90" s="212"/>
      <c r="K90" s="212"/>
      <c r="L90" s="212"/>
      <c r="M90" s="212"/>
      <c r="N90" s="212"/>
      <c r="O90" s="212"/>
      <c r="P90" s="212"/>
      <c r="Q90" s="212"/>
      <c r="R90" s="212"/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AG999"/>
  <sheetViews>
    <sheetView workbookViewId="0"/>
  </sheetViews>
  <sheetFormatPr baseColWidth="10" defaultColWidth="11.1640625" defaultRowHeight="15" customHeight="1"/>
  <cols>
    <col min="1" max="1" width="17.83203125" customWidth="1"/>
    <col min="2" max="33" width="11.1640625" customWidth="1"/>
  </cols>
  <sheetData>
    <row r="1" spans="1:33">
      <c r="A1" s="73" t="s">
        <v>1191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3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3">
      <c r="A3" s="18"/>
      <c r="B3" s="5"/>
      <c r="C3" s="277" t="s">
        <v>51</v>
      </c>
      <c r="D3" s="267"/>
      <c r="E3" s="308" t="s">
        <v>52</v>
      </c>
      <c r="F3" s="266"/>
      <c r="G3" s="308" t="s">
        <v>53</v>
      </c>
      <c r="H3" s="267"/>
      <c r="I3" s="308" t="s">
        <v>54</v>
      </c>
      <c r="J3" s="267"/>
      <c r="K3" s="308" t="s">
        <v>55</v>
      </c>
      <c r="L3" s="267"/>
      <c r="M3" s="308" t="s">
        <v>858</v>
      </c>
      <c r="N3" s="26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3">
      <c r="A4" s="18"/>
      <c r="B4" s="5"/>
      <c r="C4" s="47" t="s">
        <v>1039</v>
      </c>
      <c r="D4" s="47" t="s">
        <v>1192</v>
      </c>
      <c r="E4" s="47" t="s">
        <v>1039</v>
      </c>
      <c r="F4" s="47" t="s">
        <v>1192</v>
      </c>
      <c r="G4" s="47" t="s">
        <v>1039</v>
      </c>
      <c r="H4" s="47" t="s">
        <v>1192</v>
      </c>
      <c r="I4" s="47" t="s">
        <v>1039</v>
      </c>
      <c r="J4" s="47" t="s">
        <v>1192</v>
      </c>
      <c r="K4" s="47" t="s">
        <v>1039</v>
      </c>
      <c r="L4" s="47" t="s">
        <v>1192</v>
      </c>
      <c r="M4" s="47" t="s">
        <v>1039</v>
      </c>
      <c r="N4" s="47" t="s">
        <v>1192</v>
      </c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</row>
    <row r="5" spans="1:33">
      <c r="A5" s="273" t="s">
        <v>1193</v>
      </c>
      <c r="B5" s="217" t="s">
        <v>82</v>
      </c>
      <c r="C5" s="37">
        <v>8</v>
      </c>
      <c r="D5" s="218">
        <v>3.02</v>
      </c>
      <c r="E5" s="37">
        <v>8</v>
      </c>
      <c r="F5" s="218">
        <v>5.13</v>
      </c>
      <c r="G5" s="37">
        <v>6</v>
      </c>
      <c r="H5" s="218">
        <v>9.52</v>
      </c>
      <c r="I5" s="37">
        <v>162</v>
      </c>
      <c r="J5" s="218">
        <v>3.73</v>
      </c>
      <c r="K5" s="37">
        <v>7</v>
      </c>
      <c r="L5" s="218">
        <v>4.55</v>
      </c>
      <c r="M5" s="37">
        <v>191</v>
      </c>
      <c r="N5" s="218">
        <v>3.84</v>
      </c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</row>
    <row r="6" spans="1:33">
      <c r="A6" s="262"/>
      <c r="B6" s="217" t="s">
        <v>127</v>
      </c>
      <c r="C6" s="37">
        <v>9</v>
      </c>
      <c r="D6" s="218">
        <v>3.4</v>
      </c>
      <c r="E6" s="37">
        <v>0</v>
      </c>
      <c r="F6" s="218">
        <v>0</v>
      </c>
      <c r="G6" s="37">
        <v>4</v>
      </c>
      <c r="H6" s="218">
        <v>6.35</v>
      </c>
      <c r="I6" s="37">
        <v>12</v>
      </c>
      <c r="J6" s="218">
        <v>0.28000000000000003</v>
      </c>
      <c r="K6" s="37">
        <v>1</v>
      </c>
      <c r="L6" s="218">
        <v>0.65</v>
      </c>
      <c r="M6" s="37">
        <v>26</v>
      </c>
      <c r="N6" s="218">
        <v>0.52</v>
      </c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</row>
    <row r="7" spans="1:33">
      <c r="A7" s="262"/>
      <c r="B7" s="217" t="s">
        <v>162</v>
      </c>
      <c r="C7" s="37">
        <v>14</v>
      </c>
      <c r="D7" s="218">
        <v>5.28</v>
      </c>
      <c r="E7" s="37">
        <v>3</v>
      </c>
      <c r="F7" s="218">
        <v>1.92</v>
      </c>
      <c r="G7" s="37">
        <v>3</v>
      </c>
      <c r="H7" s="218">
        <v>4.76</v>
      </c>
      <c r="I7" s="37">
        <v>171</v>
      </c>
      <c r="J7" s="218">
        <v>3.94</v>
      </c>
      <c r="K7" s="37">
        <v>18</v>
      </c>
      <c r="L7" s="218">
        <v>11.69</v>
      </c>
      <c r="M7" s="37">
        <v>209</v>
      </c>
      <c r="N7" s="218">
        <v>4.2</v>
      </c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</row>
    <row r="8" spans="1:33">
      <c r="A8" s="262"/>
      <c r="B8" s="217" t="s">
        <v>239</v>
      </c>
      <c r="C8" s="37">
        <v>11</v>
      </c>
      <c r="D8" s="218">
        <v>4.1500000000000004</v>
      </c>
      <c r="E8" s="37">
        <v>6</v>
      </c>
      <c r="F8" s="218">
        <v>3.85</v>
      </c>
      <c r="G8" s="37">
        <v>2</v>
      </c>
      <c r="H8" s="218">
        <v>3.17</v>
      </c>
      <c r="I8" s="37">
        <v>32</v>
      </c>
      <c r="J8" s="218">
        <v>0.74</v>
      </c>
      <c r="K8" s="37">
        <v>2</v>
      </c>
      <c r="L8" s="218">
        <v>1.3</v>
      </c>
      <c r="M8" s="37">
        <v>53</v>
      </c>
      <c r="N8" s="218">
        <v>1.07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</row>
    <row r="9" spans="1:33">
      <c r="A9" s="262"/>
      <c r="B9" s="217" t="s">
        <v>301</v>
      </c>
      <c r="C9" s="37">
        <v>7</v>
      </c>
      <c r="D9" s="218">
        <v>2.64</v>
      </c>
      <c r="E9" s="37">
        <v>0</v>
      </c>
      <c r="F9" s="218">
        <v>0</v>
      </c>
      <c r="G9" s="37">
        <v>2</v>
      </c>
      <c r="H9" s="218">
        <v>3.17</v>
      </c>
      <c r="I9" s="37">
        <v>0</v>
      </c>
      <c r="J9" s="218">
        <v>0</v>
      </c>
      <c r="K9" s="37">
        <v>0</v>
      </c>
      <c r="L9" s="218">
        <v>0</v>
      </c>
      <c r="M9" s="37">
        <v>9</v>
      </c>
      <c r="N9" s="218">
        <v>0.18</v>
      </c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</row>
    <row r="10" spans="1:33">
      <c r="A10" s="262"/>
      <c r="B10" s="217" t="s">
        <v>350</v>
      </c>
      <c r="C10" s="37">
        <v>5</v>
      </c>
      <c r="D10" s="218">
        <v>1.89</v>
      </c>
      <c r="E10" s="37">
        <v>0</v>
      </c>
      <c r="F10" s="218">
        <v>0</v>
      </c>
      <c r="G10" s="37">
        <v>0</v>
      </c>
      <c r="H10" s="218">
        <v>0</v>
      </c>
      <c r="I10" s="37">
        <v>0</v>
      </c>
      <c r="J10" s="218">
        <v>0</v>
      </c>
      <c r="K10" s="37">
        <v>0</v>
      </c>
      <c r="L10" s="218">
        <v>0</v>
      </c>
      <c r="M10" s="37">
        <v>5</v>
      </c>
      <c r="N10" s="218">
        <v>0.1</v>
      </c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</row>
    <row r="11" spans="1:33">
      <c r="A11" s="262"/>
      <c r="B11" s="217" t="s">
        <v>401</v>
      </c>
      <c r="C11" s="37">
        <v>6</v>
      </c>
      <c r="D11" s="218">
        <v>2.2599999999999998</v>
      </c>
      <c r="E11" s="37">
        <v>1</v>
      </c>
      <c r="F11" s="218">
        <v>0.64</v>
      </c>
      <c r="G11" s="37">
        <v>0</v>
      </c>
      <c r="H11" s="218">
        <v>0</v>
      </c>
      <c r="I11" s="37">
        <v>91</v>
      </c>
      <c r="J11" s="218">
        <v>2.1</v>
      </c>
      <c r="K11" s="37">
        <v>1</v>
      </c>
      <c r="L11" s="218">
        <v>0.65</v>
      </c>
      <c r="M11" s="37">
        <v>99</v>
      </c>
      <c r="N11" s="218">
        <v>1.99</v>
      </c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</row>
    <row r="12" spans="1:33">
      <c r="A12" s="262"/>
      <c r="B12" s="217" t="s">
        <v>459</v>
      </c>
      <c r="C12" s="37">
        <v>0</v>
      </c>
      <c r="D12" s="218">
        <v>0</v>
      </c>
      <c r="E12" s="37">
        <v>0</v>
      </c>
      <c r="F12" s="218">
        <v>0</v>
      </c>
      <c r="G12" s="37">
        <v>2</v>
      </c>
      <c r="H12" s="218">
        <v>3.17</v>
      </c>
      <c r="I12" s="37">
        <v>20</v>
      </c>
      <c r="J12" s="218">
        <v>0.46</v>
      </c>
      <c r="K12" s="37">
        <v>0</v>
      </c>
      <c r="L12" s="218">
        <v>0</v>
      </c>
      <c r="M12" s="37">
        <v>22</v>
      </c>
      <c r="N12" s="218">
        <v>0.44</v>
      </c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</row>
    <row r="13" spans="1:33">
      <c r="A13" s="262"/>
      <c r="B13" s="217" t="s">
        <v>510</v>
      </c>
      <c r="C13" s="37">
        <v>12</v>
      </c>
      <c r="D13" s="218">
        <v>4.53</v>
      </c>
      <c r="E13" s="37">
        <v>19</v>
      </c>
      <c r="F13" s="218">
        <v>12.18</v>
      </c>
      <c r="G13" s="37">
        <v>0</v>
      </c>
      <c r="H13" s="218">
        <v>0</v>
      </c>
      <c r="I13" s="37">
        <v>334</v>
      </c>
      <c r="J13" s="218">
        <v>7.7</v>
      </c>
      <c r="K13" s="37">
        <v>2</v>
      </c>
      <c r="L13" s="218">
        <v>1.3</v>
      </c>
      <c r="M13" s="37">
        <v>367</v>
      </c>
      <c r="N13" s="218">
        <v>7.38</v>
      </c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</row>
    <row r="14" spans="1:33">
      <c r="A14" s="262"/>
      <c r="B14" s="217" t="s">
        <v>609</v>
      </c>
      <c r="C14" s="37">
        <v>45</v>
      </c>
      <c r="D14" s="218">
        <v>16.98</v>
      </c>
      <c r="E14" s="37">
        <v>33</v>
      </c>
      <c r="F14" s="218">
        <v>21.15</v>
      </c>
      <c r="G14" s="37">
        <v>0</v>
      </c>
      <c r="H14" s="218">
        <v>0</v>
      </c>
      <c r="I14" s="37">
        <v>831</v>
      </c>
      <c r="J14" s="218">
        <v>19.16</v>
      </c>
      <c r="K14" s="37">
        <v>13</v>
      </c>
      <c r="L14" s="218">
        <v>8.44</v>
      </c>
      <c r="M14" s="37">
        <v>922</v>
      </c>
      <c r="N14" s="218">
        <v>18.53</v>
      </c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>
      <c r="A15" s="262"/>
      <c r="B15" s="217" t="s">
        <v>645</v>
      </c>
      <c r="C15" s="37">
        <v>18</v>
      </c>
      <c r="D15" s="218">
        <v>6.79</v>
      </c>
      <c r="E15" s="37">
        <v>5</v>
      </c>
      <c r="F15" s="218">
        <v>3.21</v>
      </c>
      <c r="G15" s="37">
        <v>1</v>
      </c>
      <c r="H15" s="218">
        <v>1.59</v>
      </c>
      <c r="I15" s="37">
        <v>109</v>
      </c>
      <c r="J15" s="218">
        <v>2.5099999999999998</v>
      </c>
      <c r="K15" s="37">
        <v>4</v>
      </c>
      <c r="L15" s="218">
        <v>2.6</v>
      </c>
      <c r="M15" s="37">
        <v>137</v>
      </c>
      <c r="N15" s="218">
        <v>2.75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</row>
    <row r="16" spans="1:33">
      <c r="A16" s="262"/>
      <c r="B16" s="217" t="s">
        <v>803</v>
      </c>
      <c r="C16" s="37">
        <v>52</v>
      </c>
      <c r="D16" s="218">
        <v>19.62</v>
      </c>
      <c r="E16" s="37">
        <v>15</v>
      </c>
      <c r="F16" s="218">
        <v>9.6199999999999992</v>
      </c>
      <c r="G16" s="37">
        <v>0</v>
      </c>
      <c r="H16" s="218">
        <v>0</v>
      </c>
      <c r="I16" s="37">
        <v>1</v>
      </c>
      <c r="J16" s="218">
        <v>0.02</v>
      </c>
      <c r="K16" s="37">
        <v>0</v>
      </c>
      <c r="L16" s="218">
        <v>0</v>
      </c>
      <c r="M16" s="37">
        <v>68</v>
      </c>
      <c r="N16" s="218">
        <v>1.37</v>
      </c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</row>
    <row r="17" spans="1:33">
      <c r="A17" s="262"/>
      <c r="B17" s="217" t="s">
        <v>729</v>
      </c>
      <c r="C17" s="37">
        <v>8</v>
      </c>
      <c r="D17" s="218">
        <v>3.02</v>
      </c>
      <c r="E17" s="37">
        <v>5</v>
      </c>
      <c r="F17" s="218">
        <v>3.21</v>
      </c>
      <c r="G17" s="37">
        <v>7</v>
      </c>
      <c r="H17" s="218">
        <v>11.11</v>
      </c>
      <c r="I17" s="37">
        <v>11</v>
      </c>
      <c r="J17" s="218">
        <v>0.25</v>
      </c>
      <c r="K17" s="37">
        <v>0</v>
      </c>
      <c r="L17" s="218">
        <v>0</v>
      </c>
      <c r="M17" s="37">
        <v>31</v>
      </c>
      <c r="N17" s="218">
        <v>0.62</v>
      </c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</row>
    <row r="18" spans="1:33">
      <c r="A18" s="262"/>
      <c r="B18" s="217" t="s">
        <v>738</v>
      </c>
      <c r="C18" s="37">
        <v>5</v>
      </c>
      <c r="D18" s="218">
        <v>1.89</v>
      </c>
      <c r="E18" s="37">
        <v>2</v>
      </c>
      <c r="F18" s="218">
        <v>1.28</v>
      </c>
      <c r="G18" s="37">
        <v>1</v>
      </c>
      <c r="H18" s="218">
        <v>1.59</v>
      </c>
      <c r="I18" s="37">
        <v>11</v>
      </c>
      <c r="J18" s="218">
        <v>0.25</v>
      </c>
      <c r="K18" s="37">
        <v>1</v>
      </c>
      <c r="L18" s="218">
        <v>0.65</v>
      </c>
      <c r="M18" s="37">
        <v>20</v>
      </c>
      <c r="N18" s="218">
        <v>0.4</v>
      </c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</row>
    <row r="19" spans="1:33">
      <c r="A19" s="262"/>
      <c r="B19" s="217" t="s">
        <v>1025</v>
      </c>
      <c r="C19" s="37">
        <v>8</v>
      </c>
      <c r="D19" s="218">
        <v>3.02</v>
      </c>
      <c r="E19" s="37">
        <v>34</v>
      </c>
      <c r="F19" s="218">
        <v>21.79</v>
      </c>
      <c r="G19" s="37">
        <v>14</v>
      </c>
      <c r="H19" s="218">
        <v>22.22</v>
      </c>
      <c r="I19" s="37">
        <v>2361</v>
      </c>
      <c r="J19" s="218">
        <v>54.43</v>
      </c>
      <c r="K19" s="37">
        <v>74</v>
      </c>
      <c r="L19" s="218">
        <v>48.05</v>
      </c>
      <c r="M19" s="37">
        <v>2491</v>
      </c>
      <c r="N19" s="218">
        <v>50.06</v>
      </c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>
      <c r="A20" s="262"/>
      <c r="B20" s="217" t="s">
        <v>742</v>
      </c>
      <c r="C20" s="37">
        <v>57</v>
      </c>
      <c r="D20" s="218">
        <v>21.51</v>
      </c>
      <c r="E20" s="37">
        <v>25</v>
      </c>
      <c r="F20" s="218">
        <v>16.03</v>
      </c>
      <c r="G20" s="37">
        <v>21</v>
      </c>
      <c r="H20" s="218">
        <v>33.33</v>
      </c>
      <c r="I20" s="37">
        <v>192</v>
      </c>
      <c r="J20" s="218">
        <v>4.43</v>
      </c>
      <c r="K20" s="37">
        <v>31</v>
      </c>
      <c r="L20" s="218">
        <v>20.13</v>
      </c>
      <c r="M20" s="37">
        <v>326</v>
      </c>
      <c r="N20" s="218">
        <v>6.55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</row>
    <row r="21" spans="1:33">
      <c r="A21" s="274"/>
      <c r="B21" s="219" t="s">
        <v>858</v>
      </c>
      <c r="C21" s="47">
        <v>265</v>
      </c>
      <c r="D21" s="220">
        <v>100</v>
      </c>
      <c r="E21" s="47">
        <v>156</v>
      </c>
      <c r="F21" s="220">
        <v>100</v>
      </c>
      <c r="G21" s="47">
        <v>63</v>
      </c>
      <c r="H21" s="220">
        <v>100</v>
      </c>
      <c r="I21" s="47">
        <v>4338</v>
      </c>
      <c r="J21" s="220">
        <v>100</v>
      </c>
      <c r="K21" s="47">
        <v>154</v>
      </c>
      <c r="L21" s="220">
        <v>100</v>
      </c>
      <c r="M21" s="47">
        <v>4976</v>
      </c>
      <c r="N21" s="220">
        <v>100</v>
      </c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</row>
    <row r="22" spans="1:33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</row>
    <row r="23" spans="1:33">
      <c r="A23" s="278" t="s">
        <v>1194</v>
      </c>
      <c r="B23" s="37"/>
      <c r="C23" s="277" t="s">
        <v>51</v>
      </c>
      <c r="D23" s="267"/>
      <c r="E23" s="277" t="s">
        <v>52</v>
      </c>
      <c r="F23" s="267"/>
      <c r="G23" s="277" t="s">
        <v>53</v>
      </c>
      <c r="H23" s="267"/>
      <c r="I23" s="277" t="s">
        <v>54</v>
      </c>
      <c r="J23" s="267"/>
      <c r="K23" s="277" t="s">
        <v>55</v>
      </c>
      <c r="L23" s="267"/>
      <c r="M23" s="277" t="s">
        <v>858</v>
      </c>
      <c r="N23" s="267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</row>
    <row r="24" spans="1:33">
      <c r="A24" s="269"/>
      <c r="B24" s="37"/>
      <c r="C24" s="47" t="s">
        <v>1039</v>
      </c>
      <c r="D24" s="47" t="s">
        <v>1192</v>
      </c>
      <c r="E24" s="47" t="s">
        <v>1039</v>
      </c>
      <c r="F24" s="47" t="s">
        <v>1192</v>
      </c>
      <c r="G24" s="47" t="s">
        <v>1039</v>
      </c>
      <c r="H24" s="47" t="s">
        <v>1192</v>
      </c>
      <c r="I24" s="47" t="s">
        <v>1039</v>
      </c>
      <c r="J24" s="47" t="s">
        <v>1192</v>
      </c>
      <c r="K24" s="47" t="s">
        <v>1039</v>
      </c>
      <c r="L24" s="47" t="s">
        <v>1192</v>
      </c>
      <c r="M24" s="47" t="s">
        <v>1039</v>
      </c>
      <c r="N24" s="47" t="s">
        <v>1192</v>
      </c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</row>
    <row r="25" spans="1:33">
      <c r="A25" s="269"/>
      <c r="B25" s="221" t="s">
        <v>82</v>
      </c>
      <c r="C25" s="222">
        <v>0</v>
      </c>
      <c r="D25" s="222">
        <f>C25/C40</f>
        <v>0</v>
      </c>
      <c r="E25" s="222">
        <v>0</v>
      </c>
      <c r="F25" s="222">
        <v>0</v>
      </c>
      <c r="G25" s="222">
        <v>2</v>
      </c>
      <c r="H25" s="222">
        <f>ROUND(100*(2/G40),2)</f>
        <v>14.29</v>
      </c>
      <c r="I25" s="222">
        <v>0</v>
      </c>
      <c r="J25" s="222">
        <f>I25/I40</f>
        <v>0</v>
      </c>
      <c r="K25" s="222">
        <v>1</v>
      </c>
      <c r="L25" s="222">
        <f>ROUND(100*(K25/K40),2)</f>
        <v>8.33</v>
      </c>
      <c r="M25" s="222">
        <f t="shared" ref="M25:M40" si="0">SUM(C25,E25,G25,I25,K25)</f>
        <v>3</v>
      </c>
      <c r="N25" s="38">
        <f t="shared" ref="N25:N39" si="1">ROUND(100*(M25/$M$40),2)</f>
        <v>6</v>
      </c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</row>
    <row r="26" spans="1:33">
      <c r="A26" s="269"/>
      <c r="B26" s="221" t="s">
        <v>127</v>
      </c>
      <c r="C26" s="222">
        <v>0</v>
      </c>
      <c r="D26" s="222">
        <f>0/C40</f>
        <v>0</v>
      </c>
      <c r="E26" s="222">
        <v>0</v>
      </c>
      <c r="F26" s="222">
        <v>0</v>
      </c>
      <c r="G26" s="222">
        <v>0</v>
      </c>
      <c r="H26" s="222">
        <v>0</v>
      </c>
      <c r="I26" s="222">
        <v>0</v>
      </c>
      <c r="J26" s="222">
        <f>I26/I40</f>
        <v>0</v>
      </c>
      <c r="K26" s="222">
        <v>0</v>
      </c>
      <c r="L26" s="222">
        <v>0</v>
      </c>
      <c r="M26" s="222">
        <f t="shared" si="0"/>
        <v>0</v>
      </c>
      <c r="N26" s="38">
        <f t="shared" si="1"/>
        <v>0</v>
      </c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</row>
    <row r="27" spans="1:33">
      <c r="A27" s="269"/>
      <c r="B27" s="221" t="s">
        <v>162</v>
      </c>
      <c r="C27" s="222">
        <v>0</v>
      </c>
      <c r="D27" s="222">
        <f>C27/C40</f>
        <v>0</v>
      </c>
      <c r="E27" s="222">
        <v>0</v>
      </c>
      <c r="F27" s="222">
        <v>0</v>
      </c>
      <c r="G27" s="222">
        <v>0</v>
      </c>
      <c r="H27" s="222">
        <v>0</v>
      </c>
      <c r="I27" s="222">
        <v>0</v>
      </c>
      <c r="J27" s="222">
        <f>I27/I40</f>
        <v>0</v>
      </c>
      <c r="K27" s="222">
        <v>0</v>
      </c>
      <c r="L27" s="222">
        <v>0</v>
      </c>
      <c r="M27" s="222">
        <f t="shared" si="0"/>
        <v>0</v>
      </c>
      <c r="N27" s="38">
        <f t="shared" si="1"/>
        <v>0</v>
      </c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</row>
    <row r="28" spans="1:33">
      <c r="A28" s="269"/>
      <c r="B28" s="221" t="s">
        <v>239</v>
      </c>
      <c r="C28" s="222">
        <v>0</v>
      </c>
      <c r="D28" s="222">
        <f>C28/C40</f>
        <v>0</v>
      </c>
      <c r="E28" s="222">
        <v>0</v>
      </c>
      <c r="F28" s="222">
        <v>0</v>
      </c>
      <c r="G28" s="222">
        <v>1</v>
      </c>
      <c r="H28" s="222">
        <f>ROUND(100*(1/G40),2)</f>
        <v>7.14</v>
      </c>
      <c r="I28" s="222">
        <v>1</v>
      </c>
      <c r="J28" s="222">
        <f>ROUND(100*(I28/I40),2)</f>
        <v>10</v>
      </c>
      <c r="K28" s="222">
        <v>0</v>
      </c>
      <c r="L28" s="222">
        <v>0</v>
      </c>
      <c r="M28" s="222">
        <f t="shared" si="0"/>
        <v>2</v>
      </c>
      <c r="N28" s="38">
        <f t="shared" si="1"/>
        <v>4</v>
      </c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</row>
    <row r="29" spans="1:33">
      <c r="A29" s="269"/>
      <c r="B29" s="221" t="s">
        <v>301</v>
      </c>
      <c r="C29" s="222">
        <v>0</v>
      </c>
      <c r="D29" s="222">
        <v>0</v>
      </c>
      <c r="E29" s="222">
        <v>0</v>
      </c>
      <c r="F29" s="222">
        <v>0</v>
      </c>
      <c r="G29" s="222">
        <v>0</v>
      </c>
      <c r="H29" s="222">
        <v>0</v>
      </c>
      <c r="I29" s="222">
        <v>0</v>
      </c>
      <c r="J29" s="222">
        <f>I29/I40</f>
        <v>0</v>
      </c>
      <c r="K29" s="222">
        <v>0</v>
      </c>
      <c r="L29" s="222">
        <v>0</v>
      </c>
      <c r="M29" s="222">
        <f t="shared" si="0"/>
        <v>0</v>
      </c>
      <c r="N29" s="38">
        <f t="shared" si="1"/>
        <v>0</v>
      </c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</row>
    <row r="30" spans="1:33">
      <c r="A30" s="269"/>
      <c r="B30" s="221" t="s">
        <v>350</v>
      </c>
      <c r="C30" s="222">
        <v>0</v>
      </c>
      <c r="D30" s="222">
        <v>0</v>
      </c>
      <c r="E30" s="222">
        <v>0</v>
      </c>
      <c r="F30" s="222">
        <v>0</v>
      </c>
      <c r="G30" s="222">
        <v>0</v>
      </c>
      <c r="H30" s="222">
        <v>0</v>
      </c>
      <c r="I30" s="222">
        <v>0</v>
      </c>
      <c r="J30" s="222">
        <f>I30/I40</f>
        <v>0</v>
      </c>
      <c r="K30" s="222">
        <v>0</v>
      </c>
      <c r="L30" s="222">
        <v>0</v>
      </c>
      <c r="M30" s="222">
        <f t="shared" si="0"/>
        <v>0</v>
      </c>
      <c r="N30" s="38">
        <f t="shared" si="1"/>
        <v>0</v>
      </c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</row>
    <row r="31" spans="1:33">
      <c r="A31" s="269"/>
      <c r="B31" s="221" t="s">
        <v>1195</v>
      </c>
      <c r="C31" s="222">
        <v>0</v>
      </c>
      <c r="D31" s="222">
        <v>0</v>
      </c>
      <c r="E31" s="222">
        <v>0</v>
      </c>
      <c r="F31" s="222">
        <v>0</v>
      </c>
      <c r="G31" s="222">
        <v>0</v>
      </c>
      <c r="H31" s="222">
        <v>0</v>
      </c>
      <c r="I31" s="222">
        <v>0</v>
      </c>
      <c r="J31" s="222">
        <f>I31/I40</f>
        <v>0</v>
      </c>
      <c r="K31" s="222">
        <v>0</v>
      </c>
      <c r="L31" s="222">
        <v>0</v>
      </c>
      <c r="M31" s="222">
        <f t="shared" si="0"/>
        <v>0</v>
      </c>
      <c r="N31" s="38">
        <f t="shared" si="1"/>
        <v>0</v>
      </c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</row>
    <row r="32" spans="1:33">
      <c r="A32" s="269"/>
      <c r="B32" s="221" t="s">
        <v>459</v>
      </c>
      <c r="C32" s="222">
        <v>1</v>
      </c>
      <c r="D32" s="222">
        <f>ROUND(100*(C32/C40),2)</f>
        <v>10</v>
      </c>
      <c r="E32" s="222">
        <v>0</v>
      </c>
      <c r="F32" s="222">
        <v>0</v>
      </c>
      <c r="G32" s="222">
        <v>6</v>
      </c>
      <c r="H32" s="222">
        <f>ROUND(100*(6/G40),2)</f>
        <v>42.86</v>
      </c>
      <c r="I32" s="222">
        <v>0</v>
      </c>
      <c r="J32" s="222">
        <f>I32/I40</f>
        <v>0</v>
      </c>
      <c r="K32" s="222">
        <v>0</v>
      </c>
      <c r="L32" s="222">
        <v>0</v>
      </c>
      <c r="M32" s="222">
        <f t="shared" si="0"/>
        <v>7</v>
      </c>
      <c r="N32" s="38">
        <f t="shared" si="1"/>
        <v>14</v>
      </c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</row>
    <row r="33" spans="1:33">
      <c r="A33" s="269"/>
      <c r="B33" s="221" t="s">
        <v>510</v>
      </c>
      <c r="C33" s="222">
        <v>1</v>
      </c>
      <c r="D33" s="222">
        <f>ROUND(100*C33/C40,2)</f>
        <v>10</v>
      </c>
      <c r="E33" s="222">
        <v>1</v>
      </c>
      <c r="F33" s="222">
        <f>ROUND(100*(E33/E40),2)</f>
        <v>25</v>
      </c>
      <c r="G33" s="222">
        <v>1</v>
      </c>
      <c r="H33" s="222">
        <f>ROUND(100*(1/G40),2)</f>
        <v>7.14</v>
      </c>
      <c r="I33" s="222">
        <v>1</v>
      </c>
      <c r="J33" s="222">
        <f>ROUND(100*(I33/I40),2)</f>
        <v>10</v>
      </c>
      <c r="K33" s="222">
        <v>1</v>
      </c>
      <c r="L33" s="222">
        <f>ROUND(100*(K33/K40),2)</f>
        <v>8.33</v>
      </c>
      <c r="M33" s="222">
        <f t="shared" si="0"/>
        <v>5</v>
      </c>
      <c r="N33" s="38">
        <f t="shared" si="1"/>
        <v>10</v>
      </c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</row>
    <row r="34" spans="1:33">
      <c r="A34" s="269"/>
      <c r="B34" s="221" t="s">
        <v>609</v>
      </c>
      <c r="C34" s="222">
        <v>0</v>
      </c>
      <c r="D34" s="222">
        <v>0</v>
      </c>
      <c r="E34" s="222">
        <v>1</v>
      </c>
      <c r="F34" s="222">
        <f>ROUND(100*(E34/E40),2)</f>
        <v>25</v>
      </c>
      <c r="G34" s="222">
        <v>0</v>
      </c>
      <c r="H34" s="222">
        <v>0</v>
      </c>
      <c r="I34" s="222">
        <v>5</v>
      </c>
      <c r="J34" s="222">
        <f>ROUND(100*(I34/I40),2)</f>
        <v>50</v>
      </c>
      <c r="K34" s="222">
        <v>2</v>
      </c>
      <c r="L34" s="222">
        <f>ROUND(100*(K34/K40),2)</f>
        <v>16.670000000000002</v>
      </c>
      <c r="M34" s="222">
        <f t="shared" si="0"/>
        <v>8</v>
      </c>
      <c r="N34" s="38">
        <f t="shared" si="1"/>
        <v>16</v>
      </c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3">
      <c r="A35" s="269"/>
      <c r="B35" s="221" t="s">
        <v>645</v>
      </c>
      <c r="C35" s="222">
        <v>2</v>
      </c>
      <c r="D35" s="222">
        <f>ROUND(100*(C35/C40),2)</f>
        <v>20</v>
      </c>
      <c r="E35" s="222">
        <v>1</v>
      </c>
      <c r="F35" s="222">
        <v>10</v>
      </c>
      <c r="G35" s="222">
        <v>0</v>
      </c>
      <c r="H35" s="222">
        <v>0</v>
      </c>
      <c r="I35" s="222">
        <v>1</v>
      </c>
      <c r="J35" s="222">
        <f>ROUND(100*(I35/I40),2)</f>
        <v>10</v>
      </c>
      <c r="K35" s="222">
        <v>1</v>
      </c>
      <c r="L35" s="222">
        <f>ROUND(100*(K35/K40),2)</f>
        <v>8.33</v>
      </c>
      <c r="M35" s="222">
        <f t="shared" si="0"/>
        <v>5</v>
      </c>
      <c r="N35" s="38">
        <f t="shared" si="1"/>
        <v>10</v>
      </c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</row>
    <row r="36" spans="1:33">
      <c r="A36" s="269"/>
      <c r="B36" s="221" t="s">
        <v>803</v>
      </c>
      <c r="C36" s="222">
        <v>6</v>
      </c>
      <c r="D36" s="222">
        <f>ROUND(100*(C36/C40),0)</f>
        <v>60</v>
      </c>
      <c r="E36" s="222">
        <v>1</v>
      </c>
      <c r="F36" s="222">
        <v>10</v>
      </c>
      <c r="G36" s="222">
        <v>0</v>
      </c>
      <c r="H36" s="222">
        <v>0</v>
      </c>
      <c r="I36" s="222">
        <v>0</v>
      </c>
      <c r="J36" s="222">
        <f>I36/I40</f>
        <v>0</v>
      </c>
      <c r="K36" s="222">
        <v>0</v>
      </c>
      <c r="L36" s="222">
        <v>0</v>
      </c>
      <c r="M36" s="222">
        <f t="shared" si="0"/>
        <v>7</v>
      </c>
      <c r="N36" s="38">
        <f t="shared" si="1"/>
        <v>14</v>
      </c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</row>
    <row r="37" spans="1:33">
      <c r="A37" s="269"/>
      <c r="B37" s="223" t="s">
        <v>729</v>
      </c>
      <c r="C37" s="222">
        <v>0</v>
      </c>
      <c r="D37" s="222">
        <v>0</v>
      </c>
      <c r="E37" s="222">
        <v>0</v>
      </c>
      <c r="F37" s="222">
        <v>0</v>
      </c>
      <c r="G37" s="222">
        <v>0</v>
      </c>
      <c r="H37" s="222">
        <v>0</v>
      </c>
      <c r="I37" s="222">
        <v>0</v>
      </c>
      <c r="J37" s="222">
        <f>I37/I40</f>
        <v>0</v>
      </c>
      <c r="K37" s="222">
        <v>0</v>
      </c>
      <c r="L37" s="222">
        <v>0</v>
      </c>
      <c r="M37" s="222">
        <f t="shared" si="0"/>
        <v>0</v>
      </c>
      <c r="N37" s="38">
        <f t="shared" si="1"/>
        <v>0</v>
      </c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</row>
    <row r="38" spans="1:33">
      <c r="A38" s="269"/>
      <c r="B38" s="223" t="s">
        <v>738</v>
      </c>
      <c r="C38" s="222">
        <v>0</v>
      </c>
      <c r="D38" s="222">
        <v>0</v>
      </c>
      <c r="E38" s="222">
        <v>0</v>
      </c>
      <c r="F38" s="222">
        <v>0</v>
      </c>
      <c r="G38" s="222">
        <v>0</v>
      </c>
      <c r="H38" s="222">
        <v>0</v>
      </c>
      <c r="I38" s="222">
        <v>0</v>
      </c>
      <c r="J38" s="222">
        <f>I38/I40</f>
        <v>0</v>
      </c>
      <c r="K38" s="222">
        <v>0</v>
      </c>
      <c r="L38" s="222">
        <v>0</v>
      </c>
      <c r="M38" s="222">
        <f t="shared" si="0"/>
        <v>0</v>
      </c>
      <c r="N38" s="38">
        <f t="shared" si="1"/>
        <v>0</v>
      </c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</row>
    <row r="39" spans="1:33">
      <c r="A39" s="269"/>
      <c r="B39" s="221" t="s">
        <v>742</v>
      </c>
      <c r="C39" s="222">
        <v>0</v>
      </c>
      <c r="D39" s="222">
        <v>0</v>
      </c>
      <c r="E39" s="222">
        <v>0</v>
      </c>
      <c r="F39" s="222">
        <v>0</v>
      </c>
      <c r="G39" s="222">
        <v>4</v>
      </c>
      <c r="H39" s="222">
        <f>ROUND(100*(G39/G40),2)</f>
        <v>28.57</v>
      </c>
      <c r="I39" s="222">
        <v>2</v>
      </c>
      <c r="J39" s="222">
        <f>ROUND(100*(I39/I40),2)</f>
        <v>20</v>
      </c>
      <c r="K39" s="222">
        <v>7</v>
      </c>
      <c r="L39" s="222">
        <f>ROUND(100*(K39/K40),2)</f>
        <v>58.33</v>
      </c>
      <c r="M39" s="222">
        <f t="shared" si="0"/>
        <v>13</v>
      </c>
      <c r="N39" s="38">
        <f t="shared" si="1"/>
        <v>26</v>
      </c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</row>
    <row r="40" spans="1:33">
      <c r="A40" s="264"/>
      <c r="B40" s="224" t="s">
        <v>858</v>
      </c>
      <c r="C40" s="225">
        <f>SUM(C25:C39)</f>
        <v>10</v>
      </c>
      <c r="D40" s="226">
        <v>100</v>
      </c>
      <c r="E40" s="225">
        <f>SUM(E25:E39)</f>
        <v>4</v>
      </c>
      <c r="F40" s="226">
        <v>100</v>
      </c>
      <c r="G40" s="225">
        <f>SUM(G25:G39)</f>
        <v>14</v>
      </c>
      <c r="H40" s="226">
        <v>100</v>
      </c>
      <c r="I40" s="225">
        <f>SUM(I25:I39)</f>
        <v>10</v>
      </c>
      <c r="J40" s="226">
        <v>100</v>
      </c>
      <c r="K40" s="225">
        <f>SUM(K25:K39)</f>
        <v>12</v>
      </c>
      <c r="L40" s="226">
        <v>100</v>
      </c>
      <c r="M40" s="225">
        <f t="shared" si="0"/>
        <v>50</v>
      </c>
      <c r="N40" s="227">
        <v>100</v>
      </c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</row>
    <row r="41" spans="1:3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</row>
    <row r="42" spans="1:3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</row>
    <row r="43" spans="1:3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</row>
    <row r="44" spans="1:3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</row>
    <row r="45" spans="1:3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</row>
    <row r="46" spans="1:3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</row>
    <row r="47" spans="1:3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</row>
    <row r="48" spans="1:3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</row>
    <row r="49" spans="1:3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</row>
    <row r="50" spans="1:3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</row>
    <row r="51" spans="1:3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</row>
    <row r="52" spans="1:3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</row>
    <row r="53" spans="1:3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</row>
    <row r="54" spans="1:3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</row>
    <row r="55" spans="1:3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</row>
    <row r="56" spans="1:3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</row>
    <row r="57" spans="1:3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</row>
    <row r="58" spans="1:3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</row>
    <row r="59" spans="1:3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</row>
    <row r="60" spans="1:3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</row>
    <row r="61" spans="1:3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</row>
    <row r="62" spans="1:3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</row>
    <row r="63" spans="1:3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</row>
    <row r="65" spans="1:3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</row>
    <row r="66" spans="1:3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</row>
    <row r="68" spans="1:3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</row>
    <row r="69" spans="1:3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</row>
    <row r="70" spans="1:3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</row>
    <row r="71" spans="1:3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</row>
    <row r="72" spans="1:33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</row>
    <row r="73" spans="1:3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</row>
    <row r="74" spans="1:33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</row>
    <row r="75" spans="1:33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</row>
    <row r="76" spans="1:33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</row>
    <row r="77" spans="1:33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</row>
    <row r="78" spans="1:33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</row>
    <row r="79" spans="1:33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</row>
    <row r="80" spans="1:33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</row>
    <row r="81" spans="1:33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</row>
    <row r="82" spans="1:33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</row>
    <row r="83" spans="1:3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</row>
    <row r="84" spans="1:33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</row>
    <row r="85" spans="1:33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</row>
    <row r="86" spans="1:33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</row>
    <row r="87" spans="1:33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</row>
    <row r="88" spans="1:33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</row>
    <row r="89" spans="1:33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</row>
    <row r="90" spans="1:33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</row>
    <row r="91" spans="1:33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</row>
    <row r="92" spans="1:33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</row>
    <row r="93" spans="1:3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</row>
    <row r="94" spans="1:33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</row>
    <row r="95" spans="1:33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</row>
    <row r="96" spans="1:33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</row>
    <row r="97" spans="1:3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</row>
    <row r="98" spans="1:3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</row>
    <row r="99" spans="1:3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</row>
    <row r="100" spans="1:33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</row>
    <row r="101" spans="1:33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</row>
    <row r="102" spans="1:33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</row>
    <row r="103" spans="1:3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</row>
    <row r="104" spans="1:33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</row>
    <row r="105" spans="1:33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</row>
    <row r="106" spans="1:33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</row>
    <row r="107" spans="1:33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</row>
    <row r="108" spans="1:33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</row>
    <row r="109" spans="1:33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</row>
    <row r="110" spans="1:33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</row>
    <row r="111" spans="1:33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</row>
    <row r="112" spans="1:33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</row>
    <row r="113" spans="1:3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</row>
    <row r="114" spans="1:33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</row>
    <row r="115" spans="1:33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</row>
    <row r="116" spans="1:33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</row>
    <row r="117" spans="1:33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</row>
    <row r="118" spans="1:33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</row>
    <row r="119" spans="1:33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</row>
    <row r="120" spans="1:33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</row>
    <row r="121" spans="1:33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</row>
    <row r="122" spans="1:33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</row>
    <row r="123" spans="1:3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</row>
    <row r="124" spans="1:33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</row>
    <row r="125" spans="1:33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</row>
    <row r="126" spans="1:33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</row>
    <row r="127" spans="1:33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</row>
    <row r="128" spans="1:33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</row>
    <row r="129" spans="1:33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</row>
    <row r="130" spans="1:33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</row>
    <row r="131" spans="1:33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</row>
    <row r="132" spans="1:33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</row>
    <row r="133" spans="1: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</row>
    <row r="134" spans="1:33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</row>
    <row r="135" spans="1:33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</row>
    <row r="136" spans="1:33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</row>
    <row r="137" spans="1:33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</row>
    <row r="138" spans="1:33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</row>
    <row r="139" spans="1:33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</row>
    <row r="140" spans="1:33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</row>
    <row r="141" spans="1:33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</row>
    <row r="142" spans="1:33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</row>
    <row r="143" spans="1:3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</row>
    <row r="144" spans="1:33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</row>
    <row r="145" spans="1:33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</row>
    <row r="146" spans="1:3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</row>
    <row r="147" spans="1:33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</row>
    <row r="148" spans="1:33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</row>
    <row r="149" spans="1:33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</row>
    <row r="150" spans="1:33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</row>
    <row r="151" spans="1:33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</row>
    <row r="152" spans="1:33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</row>
    <row r="153" spans="1:3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</row>
    <row r="154" spans="1:3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</row>
    <row r="155" spans="1:33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</row>
    <row r="156" spans="1:33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</row>
    <row r="157" spans="1:33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</row>
    <row r="158" spans="1:33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</row>
    <row r="159" spans="1:33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</row>
    <row r="160" spans="1:33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</row>
    <row r="161" spans="1:33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</row>
    <row r="162" spans="1:33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</row>
    <row r="163" spans="1:3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</row>
    <row r="164" spans="1:33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</row>
    <row r="165" spans="1:33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</row>
    <row r="166" spans="1:33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</row>
    <row r="167" spans="1:33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</row>
    <row r="168" spans="1:33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</row>
    <row r="169" spans="1:33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</row>
    <row r="170" spans="1:33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</row>
    <row r="171" spans="1:33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</row>
    <row r="172" spans="1:33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</row>
    <row r="173" spans="1:3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</row>
    <row r="174" spans="1:33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</row>
    <row r="175" spans="1:33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</row>
    <row r="176" spans="1:33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</row>
    <row r="177" spans="1:33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</row>
    <row r="178" spans="1:33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</row>
    <row r="179" spans="1:33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</row>
    <row r="180" spans="1:33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</row>
    <row r="181" spans="1:33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</row>
    <row r="182" spans="1:33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</row>
    <row r="183" spans="1:3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</row>
    <row r="184" spans="1:33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</row>
    <row r="185" spans="1:33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</row>
    <row r="186" spans="1:33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</row>
    <row r="187" spans="1:33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</row>
    <row r="188" spans="1:33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</row>
    <row r="189" spans="1:33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</row>
    <row r="190" spans="1:33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</row>
    <row r="191" spans="1:33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</row>
    <row r="192" spans="1:33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</row>
    <row r="193" spans="1:3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</row>
    <row r="194" spans="1:33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</row>
    <row r="195" spans="1:33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</row>
    <row r="196" spans="1:33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</row>
    <row r="197" spans="1:33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</row>
    <row r="198" spans="1:33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</row>
    <row r="199" spans="1:33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</row>
    <row r="200" spans="1:33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</row>
    <row r="201" spans="1:33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</row>
    <row r="202" spans="1:33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</row>
    <row r="203" spans="1:3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</row>
    <row r="204" spans="1:33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</row>
    <row r="205" spans="1:33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</row>
    <row r="206" spans="1:33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</row>
    <row r="207" spans="1:33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</row>
    <row r="208" spans="1:33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</row>
    <row r="209" spans="1:33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</row>
    <row r="210" spans="1:33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</row>
    <row r="211" spans="1:33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</row>
    <row r="212" spans="1:33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</row>
    <row r="213" spans="1:3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</row>
    <row r="214" spans="1:33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</row>
    <row r="215" spans="1:33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</row>
    <row r="216" spans="1:33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</row>
    <row r="217" spans="1:33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</row>
    <row r="218" spans="1:33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</row>
    <row r="219" spans="1:33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</row>
    <row r="220" spans="1:33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</row>
    <row r="221" spans="1:33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</row>
    <row r="222" spans="1:33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</row>
    <row r="223" spans="1:3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</row>
    <row r="224" spans="1:33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</row>
    <row r="225" spans="1:33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</row>
    <row r="226" spans="1:33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</row>
    <row r="227" spans="1:33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</row>
    <row r="228" spans="1:33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</row>
    <row r="229" spans="1:33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</row>
    <row r="230" spans="1:33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</row>
    <row r="231" spans="1:33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</row>
    <row r="232" spans="1:33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</row>
    <row r="233" spans="1: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</row>
    <row r="234" spans="1:33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</row>
    <row r="235" spans="1:33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</row>
    <row r="236" spans="1:33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</row>
    <row r="237" spans="1:33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</row>
    <row r="238" spans="1:33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</row>
    <row r="239" spans="1:33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</row>
    <row r="240" spans="1:33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</row>
    <row r="241" spans="1:33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</row>
    <row r="242" spans="1:33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</row>
    <row r="243" spans="1:3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</row>
    <row r="244" spans="1:33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</row>
    <row r="245" spans="1:33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</row>
    <row r="246" spans="1:33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</row>
    <row r="247" spans="1:33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</row>
    <row r="248" spans="1:33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</row>
    <row r="249" spans="1:33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</row>
    <row r="250" spans="1:33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</row>
    <row r="251" spans="1:33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</row>
    <row r="252" spans="1:33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</row>
    <row r="253" spans="1:3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</row>
    <row r="254" spans="1:33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</row>
    <row r="255" spans="1:33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</row>
    <row r="256" spans="1:33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</row>
    <row r="257" spans="1:33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</row>
    <row r="258" spans="1:33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</row>
    <row r="259" spans="1:33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</row>
    <row r="260" spans="1:33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</row>
    <row r="261" spans="1:33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</row>
    <row r="262" spans="1:33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</row>
    <row r="263" spans="1:3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</row>
    <row r="264" spans="1:33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</row>
    <row r="265" spans="1:33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</row>
    <row r="266" spans="1:33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</row>
    <row r="267" spans="1:33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</row>
    <row r="268" spans="1:33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</row>
    <row r="269" spans="1:33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1:33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1:33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1:33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1:3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1:33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1:33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1:33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1:33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1:33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1:33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1:33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1:33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1:33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1:3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1:33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1:33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1:33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1:33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1:33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1:33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1:33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1:33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1:33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1:3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1:33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1:33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1:33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1:33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1:33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1:33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1:33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1:33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1:33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1:3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1:33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1:33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1:33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1:33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1:33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1:33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1:33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1:33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1:33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1:3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1:33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1:33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1:33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1:33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1:33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1:33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1:33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1:33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1:33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1:3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1:33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1:33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1:33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1:33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1:33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1:33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1:33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1:33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1:33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1: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1:33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1:33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1:33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1:33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1:33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1:33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1:33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1:33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1:33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1:3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1:33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1:33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1:33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1:33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1:33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1:33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1:33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1:33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1:33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1:3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1:33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1:33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1:33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1:33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1:33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1:33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1:33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1:33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1:33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1:3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1:33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1:33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1:33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1:33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1:33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1:33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1:33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</row>
    <row r="371" spans="1:33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</row>
    <row r="372" spans="1:33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</row>
    <row r="373" spans="1:3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</row>
    <row r="374" spans="1:33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</row>
    <row r="375" spans="1:33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</row>
    <row r="376" spans="1:33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</row>
    <row r="377" spans="1:33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</row>
    <row r="378" spans="1:33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</row>
    <row r="379" spans="1:33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</row>
    <row r="380" spans="1:33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</row>
    <row r="381" spans="1:33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</row>
    <row r="382" spans="1:33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</row>
    <row r="383" spans="1:3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</row>
    <row r="384" spans="1:33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</row>
    <row r="385" spans="1:33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</row>
    <row r="386" spans="1:33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</row>
    <row r="387" spans="1:33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</row>
    <row r="388" spans="1:33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</row>
    <row r="389" spans="1:33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</row>
    <row r="390" spans="1:33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</row>
    <row r="391" spans="1:33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</row>
    <row r="392" spans="1:33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</row>
    <row r="393" spans="1:3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</row>
    <row r="394" spans="1:33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</row>
    <row r="395" spans="1:33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</row>
    <row r="396" spans="1:33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</row>
    <row r="397" spans="1:33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</row>
    <row r="398" spans="1:33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</row>
    <row r="399" spans="1:33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</row>
    <row r="400" spans="1:33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</row>
    <row r="401" spans="1:33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</row>
    <row r="402" spans="1:33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</row>
    <row r="403" spans="1:3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</row>
    <row r="404" spans="1:33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</row>
    <row r="405" spans="1:33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</row>
    <row r="406" spans="1:33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</row>
    <row r="407" spans="1:33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</row>
    <row r="408" spans="1:33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</row>
    <row r="409" spans="1:33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</row>
    <row r="410" spans="1:33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</row>
    <row r="411" spans="1:33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</row>
    <row r="412" spans="1:33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</row>
    <row r="413" spans="1:3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</row>
    <row r="414" spans="1:33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</row>
    <row r="415" spans="1:33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</row>
    <row r="416" spans="1:33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</row>
    <row r="417" spans="1:33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</row>
    <row r="418" spans="1:33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</row>
    <row r="419" spans="1:33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</row>
    <row r="420" spans="1:33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</row>
    <row r="421" spans="1:33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</row>
    <row r="422" spans="1:33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</row>
    <row r="423" spans="1:3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</row>
    <row r="424" spans="1:33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</row>
    <row r="425" spans="1:33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</row>
    <row r="426" spans="1:33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</row>
    <row r="427" spans="1:33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</row>
    <row r="428" spans="1:33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</row>
    <row r="429" spans="1:33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</row>
    <row r="430" spans="1:33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</row>
    <row r="431" spans="1:33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</row>
    <row r="432" spans="1:33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</row>
    <row r="433" spans="1: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</row>
    <row r="434" spans="1:33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</row>
    <row r="435" spans="1:33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</row>
    <row r="436" spans="1:33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</row>
    <row r="437" spans="1:33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</row>
    <row r="438" spans="1:33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</row>
    <row r="439" spans="1:33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</row>
    <row r="440" spans="1:33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</row>
    <row r="441" spans="1:33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</row>
    <row r="442" spans="1:33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</row>
    <row r="443" spans="1:3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</row>
    <row r="444" spans="1:33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</row>
    <row r="445" spans="1:33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</row>
    <row r="446" spans="1:33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</row>
    <row r="447" spans="1:33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</row>
    <row r="448" spans="1:33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</row>
    <row r="449" spans="1:33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</row>
    <row r="450" spans="1:33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</row>
    <row r="451" spans="1:33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</row>
    <row r="452" spans="1:33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</row>
    <row r="453" spans="1:3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</row>
    <row r="454" spans="1:33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</row>
    <row r="455" spans="1:33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</row>
    <row r="456" spans="1:33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</row>
    <row r="457" spans="1:33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</row>
    <row r="458" spans="1:33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</row>
    <row r="459" spans="1:33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</row>
    <row r="460" spans="1:33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</row>
    <row r="461" spans="1:33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</row>
    <row r="462" spans="1:33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</row>
    <row r="463" spans="1:3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</row>
    <row r="464" spans="1:33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</row>
    <row r="465" spans="1:33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</row>
    <row r="466" spans="1:33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</row>
    <row r="467" spans="1:33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</row>
    <row r="468" spans="1:33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</row>
    <row r="469" spans="1:33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</row>
    <row r="470" spans="1:33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</row>
    <row r="471" spans="1:33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</row>
    <row r="472" spans="1:33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</row>
    <row r="473" spans="1:3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</row>
    <row r="474" spans="1:33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</row>
    <row r="475" spans="1:33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</row>
    <row r="476" spans="1:33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</row>
    <row r="477" spans="1:33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</row>
    <row r="478" spans="1:33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</row>
    <row r="479" spans="1:33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</row>
    <row r="480" spans="1:33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</row>
    <row r="481" spans="1:33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</row>
    <row r="482" spans="1:33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</row>
    <row r="483" spans="1:3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</row>
    <row r="484" spans="1:33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</row>
    <row r="485" spans="1:33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</row>
    <row r="486" spans="1:33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</row>
    <row r="487" spans="1:33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</row>
    <row r="488" spans="1:33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</row>
    <row r="489" spans="1:33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</row>
    <row r="490" spans="1:33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</row>
    <row r="491" spans="1:33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</row>
    <row r="492" spans="1:33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</row>
    <row r="493" spans="1:3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</row>
    <row r="494" spans="1:33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</row>
    <row r="495" spans="1:33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</row>
    <row r="496" spans="1:33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</row>
    <row r="497" spans="1:33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</row>
    <row r="498" spans="1:33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</row>
    <row r="499" spans="1:33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</row>
    <row r="500" spans="1:33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</row>
    <row r="501" spans="1:33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</row>
    <row r="502" spans="1:33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</row>
    <row r="503" spans="1:3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</row>
    <row r="504" spans="1:33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</row>
    <row r="505" spans="1:33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</row>
    <row r="506" spans="1:33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</row>
    <row r="507" spans="1:33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</row>
    <row r="508" spans="1:33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</row>
    <row r="509" spans="1:33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</row>
    <row r="510" spans="1:33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</row>
    <row r="511" spans="1:33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</row>
    <row r="512" spans="1:33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</row>
    <row r="513" spans="1:3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</row>
    <row r="514" spans="1:33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</row>
    <row r="515" spans="1:33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</row>
    <row r="516" spans="1:33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</row>
    <row r="517" spans="1:33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</row>
    <row r="518" spans="1:33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</row>
    <row r="519" spans="1:33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</row>
    <row r="520" spans="1:33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</row>
    <row r="521" spans="1:33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</row>
    <row r="522" spans="1:33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</row>
    <row r="523" spans="1:3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</row>
    <row r="524" spans="1:33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</row>
    <row r="525" spans="1:33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</row>
    <row r="526" spans="1:33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</row>
    <row r="527" spans="1:33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</row>
    <row r="528" spans="1:33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</row>
    <row r="529" spans="1:33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</row>
    <row r="530" spans="1:33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</row>
    <row r="531" spans="1:33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</row>
    <row r="532" spans="1:33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</row>
    <row r="533" spans="1: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</row>
    <row r="534" spans="1:33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</row>
    <row r="535" spans="1:33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</row>
    <row r="536" spans="1:33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</row>
    <row r="537" spans="1:33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</row>
    <row r="538" spans="1:33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</row>
    <row r="539" spans="1:33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</row>
    <row r="540" spans="1:33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</row>
    <row r="541" spans="1:33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</row>
    <row r="542" spans="1:33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</row>
    <row r="543" spans="1:3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</row>
    <row r="544" spans="1:33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</row>
    <row r="545" spans="1:33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</row>
    <row r="546" spans="1:33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</row>
    <row r="547" spans="1:33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</row>
    <row r="548" spans="1:33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</row>
    <row r="549" spans="1:33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</row>
    <row r="550" spans="1:33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</row>
    <row r="551" spans="1:33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</row>
    <row r="552" spans="1:33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</row>
    <row r="553" spans="1:3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</row>
    <row r="554" spans="1:33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</row>
    <row r="555" spans="1:33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</row>
    <row r="556" spans="1:33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</row>
    <row r="557" spans="1:33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</row>
    <row r="558" spans="1:33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</row>
    <row r="559" spans="1:33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</row>
    <row r="560" spans="1:33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</row>
    <row r="561" spans="1:33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</row>
    <row r="562" spans="1:33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</row>
    <row r="563" spans="1:3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</row>
    <row r="564" spans="1:33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</row>
    <row r="565" spans="1:33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</row>
    <row r="566" spans="1:33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</row>
    <row r="567" spans="1:33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</row>
    <row r="568" spans="1:33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</row>
    <row r="569" spans="1:33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</row>
    <row r="570" spans="1:33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</row>
    <row r="571" spans="1:33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</row>
    <row r="572" spans="1:33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</row>
    <row r="573" spans="1:3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</row>
    <row r="574" spans="1:33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</row>
    <row r="575" spans="1:33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</row>
    <row r="576" spans="1:33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</row>
    <row r="577" spans="1:33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</row>
    <row r="578" spans="1:33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</row>
    <row r="579" spans="1:33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</row>
    <row r="580" spans="1:33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</row>
    <row r="581" spans="1:33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</row>
    <row r="582" spans="1:33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</row>
    <row r="583" spans="1:3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</row>
    <row r="584" spans="1:33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</row>
    <row r="585" spans="1:33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</row>
    <row r="586" spans="1:33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</row>
    <row r="587" spans="1:33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</row>
    <row r="588" spans="1:33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</row>
    <row r="589" spans="1:33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</row>
    <row r="590" spans="1:33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</row>
    <row r="591" spans="1:33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</row>
    <row r="592" spans="1:33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</row>
    <row r="593" spans="1:3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</row>
    <row r="594" spans="1:33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</row>
    <row r="595" spans="1:33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</row>
    <row r="596" spans="1:33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</row>
    <row r="597" spans="1:33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</row>
    <row r="598" spans="1:33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</row>
    <row r="599" spans="1:33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</row>
    <row r="600" spans="1:33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</row>
    <row r="601" spans="1:33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</row>
    <row r="602" spans="1:33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</row>
    <row r="603" spans="1:3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</row>
    <row r="604" spans="1:33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</row>
    <row r="605" spans="1:33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</row>
    <row r="606" spans="1:33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</row>
    <row r="607" spans="1:33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</row>
    <row r="608" spans="1:33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</row>
    <row r="609" spans="1:33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</row>
    <row r="610" spans="1:33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</row>
    <row r="611" spans="1:33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</row>
    <row r="612" spans="1:33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</row>
    <row r="613" spans="1:3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</row>
    <row r="614" spans="1:33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</row>
    <row r="615" spans="1:33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</row>
    <row r="616" spans="1:33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</row>
    <row r="617" spans="1:33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</row>
    <row r="618" spans="1:33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</row>
    <row r="619" spans="1:33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</row>
    <row r="620" spans="1:33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</row>
    <row r="621" spans="1:33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</row>
    <row r="622" spans="1:33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</row>
    <row r="623" spans="1:3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</row>
    <row r="624" spans="1:33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</row>
    <row r="625" spans="1:33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</row>
    <row r="626" spans="1:33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</row>
    <row r="627" spans="1:33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</row>
    <row r="628" spans="1:33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</row>
    <row r="629" spans="1:33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</row>
    <row r="630" spans="1:33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</row>
    <row r="631" spans="1:33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</row>
    <row r="632" spans="1:33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</row>
    <row r="633" spans="1: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</row>
    <row r="634" spans="1:33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</row>
    <row r="635" spans="1:33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</row>
    <row r="636" spans="1:33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</row>
    <row r="637" spans="1:33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</row>
    <row r="638" spans="1:33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</row>
    <row r="639" spans="1:33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</row>
    <row r="640" spans="1:33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</row>
    <row r="641" spans="1:33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</row>
    <row r="642" spans="1:33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</row>
    <row r="643" spans="1:3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</row>
    <row r="644" spans="1:33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</row>
    <row r="645" spans="1:33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</row>
    <row r="646" spans="1:33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</row>
    <row r="647" spans="1:33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</row>
    <row r="648" spans="1:33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</row>
    <row r="649" spans="1:33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</row>
    <row r="650" spans="1:33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</row>
    <row r="651" spans="1:33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</row>
    <row r="652" spans="1:33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</row>
    <row r="653" spans="1:3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</row>
    <row r="654" spans="1:33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</row>
    <row r="655" spans="1:33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</row>
    <row r="656" spans="1:33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</row>
    <row r="657" spans="1:33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</row>
    <row r="658" spans="1:33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</row>
    <row r="659" spans="1:33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</row>
    <row r="660" spans="1:33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</row>
    <row r="661" spans="1:33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</row>
    <row r="662" spans="1:33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</row>
    <row r="663" spans="1:3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</row>
    <row r="664" spans="1:33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</row>
    <row r="665" spans="1:33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</row>
    <row r="666" spans="1:33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</row>
    <row r="667" spans="1:33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</row>
    <row r="668" spans="1:33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</row>
    <row r="669" spans="1:33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</row>
    <row r="670" spans="1:33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</row>
    <row r="671" spans="1:33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</row>
    <row r="672" spans="1:33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</row>
    <row r="673" spans="1:3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</row>
    <row r="674" spans="1:33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</row>
    <row r="675" spans="1:33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</row>
    <row r="676" spans="1:33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</row>
    <row r="677" spans="1:33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</row>
    <row r="678" spans="1:33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</row>
    <row r="679" spans="1:33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</row>
    <row r="680" spans="1:33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</row>
    <row r="681" spans="1:33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</row>
    <row r="682" spans="1:33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</row>
    <row r="683" spans="1:3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</row>
    <row r="684" spans="1:33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</row>
    <row r="685" spans="1:33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</row>
    <row r="686" spans="1:33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</row>
    <row r="687" spans="1:33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</row>
    <row r="688" spans="1:33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</row>
    <row r="689" spans="1:33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</row>
    <row r="690" spans="1:33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</row>
    <row r="691" spans="1:33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</row>
    <row r="692" spans="1:33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</row>
    <row r="693" spans="1:3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</row>
    <row r="694" spans="1:33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</row>
    <row r="695" spans="1:33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</row>
    <row r="696" spans="1:33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</row>
    <row r="697" spans="1:33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</row>
    <row r="698" spans="1:33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</row>
    <row r="699" spans="1:33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</row>
    <row r="700" spans="1:33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</row>
    <row r="701" spans="1:33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</row>
    <row r="702" spans="1:33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</row>
    <row r="703" spans="1:3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</row>
    <row r="704" spans="1:33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</row>
    <row r="705" spans="1:33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</row>
    <row r="706" spans="1:33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</row>
    <row r="707" spans="1:33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</row>
    <row r="708" spans="1:33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</row>
    <row r="709" spans="1:33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</row>
    <row r="710" spans="1:33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</row>
    <row r="711" spans="1:33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</row>
    <row r="712" spans="1:33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</row>
    <row r="713" spans="1:3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</row>
    <row r="714" spans="1:33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</row>
    <row r="715" spans="1:33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</row>
    <row r="716" spans="1:33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</row>
    <row r="717" spans="1:33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</row>
    <row r="718" spans="1:33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</row>
    <row r="719" spans="1:33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</row>
    <row r="720" spans="1:33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</row>
    <row r="721" spans="1:33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</row>
    <row r="722" spans="1:33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</row>
    <row r="723" spans="1:3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</row>
    <row r="724" spans="1:33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</row>
    <row r="725" spans="1:33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</row>
    <row r="726" spans="1:33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</row>
    <row r="727" spans="1:33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</row>
    <row r="728" spans="1:33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</row>
    <row r="729" spans="1:33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</row>
    <row r="730" spans="1:33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</row>
    <row r="731" spans="1:33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</row>
    <row r="732" spans="1:33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</row>
    <row r="733" spans="1: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</row>
    <row r="734" spans="1:33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</row>
    <row r="735" spans="1:33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</row>
    <row r="736" spans="1:33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</row>
    <row r="737" spans="1:33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</row>
    <row r="738" spans="1:33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</row>
    <row r="739" spans="1:33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</row>
    <row r="740" spans="1:33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</row>
    <row r="741" spans="1:33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</row>
    <row r="742" spans="1:33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</row>
    <row r="743" spans="1:3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</row>
    <row r="744" spans="1:33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</row>
    <row r="745" spans="1:33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</row>
    <row r="746" spans="1:33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</row>
    <row r="747" spans="1:33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</row>
    <row r="748" spans="1:33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</row>
    <row r="749" spans="1:33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</row>
    <row r="750" spans="1:33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</row>
    <row r="751" spans="1:33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</row>
    <row r="752" spans="1:33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</row>
    <row r="753" spans="1:3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</row>
    <row r="754" spans="1:33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</row>
    <row r="755" spans="1:33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</row>
    <row r="756" spans="1:33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</row>
    <row r="757" spans="1:33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</row>
    <row r="758" spans="1:33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</row>
    <row r="759" spans="1:33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</row>
    <row r="760" spans="1:33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</row>
    <row r="761" spans="1:33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</row>
    <row r="762" spans="1:33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</row>
    <row r="763" spans="1:3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</row>
    <row r="764" spans="1:33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</row>
    <row r="765" spans="1:33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</row>
    <row r="766" spans="1:33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</row>
    <row r="767" spans="1:33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</row>
    <row r="768" spans="1:33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</row>
    <row r="769" spans="1:33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</row>
    <row r="770" spans="1:33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</row>
    <row r="771" spans="1:33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</row>
    <row r="772" spans="1:33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</row>
    <row r="773" spans="1:3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</row>
    <row r="774" spans="1:33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</row>
    <row r="775" spans="1:33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</row>
    <row r="776" spans="1:33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</row>
    <row r="777" spans="1:33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</row>
    <row r="778" spans="1:33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</row>
    <row r="779" spans="1:33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</row>
    <row r="780" spans="1:33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</row>
    <row r="781" spans="1:33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</row>
    <row r="782" spans="1:33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</row>
    <row r="783" spans="1:3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</row>
    <row r="784" spans="1:33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</row>
    <row r="785" spans="1:33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</row>
    <row r="786" spans="1:33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</row>
    <row r="787" spans="1:33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</row>
    <row r="788" spans="1:33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</row>
    <row r="789" spans="1:33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</row>
    <row r="790" spans="1:33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</row>
    <row r="791" spans="1:33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</row>
    <row r="792" spans="1:33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</row>
    <row r="793" spans="1:3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</row>
    <row r="794" spans="1:33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</row>
    <row r="795" spans="1:33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</row>
    <row r="796" spans="1:33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</row>
    <row r="797" spans="1:33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</row>
    <row r="798" spans="1:33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</row>
    <row r="799" spans="1:33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</row>
    <row r="800" spans="1:33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</row>
    <row r="801" spans="1:33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</row>
    <row r="802" spans="1:33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</row>
    <row r="803" spans="1:3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</row>
    <row r="804" spans="1:33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</row>
    <row r="805" spans="1:33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</row>
    <row r="806" spans="1:33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</row>
    <row r="807" spans="1:33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</row>
    <row r="808" spans="1:33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</row>
    <row r="809" spans="1:33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</row>
    <row r="810" spans="1:33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</row>
    <row r="811" spans="1:33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</row>
    <row r="812" spans="1:33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</row>
    <row r="813" spans="1:3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</row>
    <row r="814" spans="1:33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</row>
    <row r="815" spans="1:33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</row>
    <row r="816" spans="1:33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</row>
    <row r="817" spans="1:33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</row>
    <row r="818" spans="1:33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</row>
    <row r="819" spans="1:33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</row>
    <row r="820" spans="1:33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</row>
    <row r="821" spans="1:33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</row>
    <row r="822" spans="1:33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</row>
    <row r="823" spans="1:3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</row>
    <row r="824" spans="1:33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</row>
    <row r="825" spans="1:33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</row>
    <row r="826" spans="1:33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</row>
    <row r="827" spans="1:33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</row>
    <row r="828" spans="1:33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</row>
    <row r="829" spans="1:33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</row>
    <row r="830" spans="1:33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</row>
    <row r="831" spans="1:33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</row>
    <row r="832" spans="1:33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</row>
    <row r="833" spans="1: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</row>
    <row r="834" spans="1:33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</row>
    <row r="835" spans="1:33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</row>
    <row r="836" spans="1:33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</row>
    <row r="837" spans="1:33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</row>
    <row r="838" spans="1:33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</row>
    <row r="839" spans="1:33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</row>
    <row r="840" spans="1:33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</row>
    <row r="841" spans="1:33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</row>
    <row r="842" spans="1:33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</row>
    <row r="843" spans="1:3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</row>
    <row r="844" spans="1:33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</row>
    <row r="845" spans="1:33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</row>
    <row r="846" spans="1:33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</row>
    <row r="847" spans="1:33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</row>
    <row r="848" spans="1:33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</row>
    <row r="849" spans="1:33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</row>
    <row r="850" spans="1:33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</row>
    <row r="851" spans="1:33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</row>
    <row r="852" spans="1:33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</row>
    <row r="853" spans="1:3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</row>
    <row r="854" spans="1:33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</row>
    <row r="855" spans="1:33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</row>
    <row r="856" spans="1:33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</row>
    <row r="857" spans="1:33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</row>
    <row r="858" spans="1:33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</row>
    <row r="859" spans="1:33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</row>
    <row r="860" spans="1:33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</row>
    <row r="861" spans="1:33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</row>
    <row r="862" spans="1:33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</row>
    <row r="863" spans="1:3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</row>
    <row r="864" spans="1:33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</row>
    <row r="865" spans="1:33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</row>
    <row r="866" spans="1:33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</row>
    <row r="867" spans="1:33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</row>
    <row r="868" spans="1:33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</row>
    <row r="869" spans="1:33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</row>
    <row r="870" spans="1:33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</row>
    <row r="871" spans="1:33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</row>
    <row r="872" spans="1:33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</row>
    <row r="873" spans="1:3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</row>
    <row r="874" spans="1:33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</row>
    <row r="875" spans="1:33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</row>
    <row r="876" spans="1:33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</row>
    <row r="877" spans="1:33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</row>
    <row r="878" spans="1:33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</row>
    <row r="879" spans="1:33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</row>
    <row r="880" spans="1:33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</row>
    <row r="881" spans="1:33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</row>
    <row r="882" spans="1:33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</row>
    <row r="883" spans="1:3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</row>
    <row r="884" spans="1:33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</row>
    <row r="885" spans="1:33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</row>
    <row r="886" spans="1:33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</row>
    <row r="887" spans="1:33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</row>
    <row r="888" spans="1:33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</row>
    <row r="889" spans="1:33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</row>
    <row r="890" spans="1:33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</row>
    <row r="891" spans="1:33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</row>
    <row r="892" spans="1:33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</row>
    <row r="893" spans="1:3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</row>
    <row r="894" spans="1:33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</row>
    <row r="895" spans="1:33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</row>
    <row r="896" spans="1:33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</row>
    <row r="897" spans="1:33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</row>
    <row r="898" spans="1:33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</row>
    <row r="899" spans="1:33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</row>
    <row r="900" spans="1:33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</row>
    <row r="901" spans="1:33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</row>
    <row r="902" spans="1:33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</row>
    <row r="903" spans="1:3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</row>
    <row r="904" spans="1:33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</row>
    <row r="905" spans="1:33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</row>
    <row r="906" spans="1:33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</row>
    <row r="907" spans="1:33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</row>
    <row r="908" spans="1:33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</row>
    <row r="909" spans="1:33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</row>
    <row r="910" spans="1:33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</row>
    <row r="911" spans="1:33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</row>
    <row r="912" spans="1:33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</row>
    <row r="913" spans="1:3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</row>
    <row r="914" spans="1:33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</row>
    <row r="915" spans="1:33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</row>
    <row r="916" spans="1:33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</row>
    <row r="917" spans="1:33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</row>
    <row r="918" spans="1:33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</row>
    <row r="919" spans="1:33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</row>
    <row r="920" spans="1:33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</row>
    <row r="921" spans="1:33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</row>
    <row r="922" spans="1:33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</row>
    <row r="923" spans="1:3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</row>
    <row r="924" spans="1:33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</row>
    <row r="925" spans="1:33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</row>
    <row r="926" spans="1:33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</row>
    <row r="927" spans="1:33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</row>
    <row r="928" spans="1:33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</row>
    <row r="929" spans="1:33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</row>
    <row r="930" spans="1:33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</row>
    <row r="931" spans="1:33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</row>
    <row r="932" spans="1:33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</row>
    <row r="933" spans="1: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</row>
    <row r="934" spans="1:33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</row>
    <row r="935" spans="1:33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</row>
    <row r="936" spans="1:33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</row>
    <row r="937" spans="1:33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</row>
    <row r="938" spans="1:33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</row>
    <row r="939" spans="1:33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</row>
    <row r="940" spans="1:33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</row>
    <row r="941" spans="1:33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</row>
    <row r="942" spans="1:33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</row>
    <row r="943" spans="1:3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</row>
    <row r="944" spans="1:33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</row>
    <row r="945" spans="1:33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</row>
    <row r="946" spans="1:33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</row>
    <row r="947" spans="1:33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</row>
    <row r="948" spans="1:33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</row>
    <row r="949" spans="1:33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</row>
    <row r="950" spans="1:33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</row>
    <row r="951" spans="1:33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</row>
    <row r="952" spans="1:33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</row>
    <row r="953" spans="1:3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</row>
    <row r="954" spans="1:33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</row>
    <row r="955" spans="1:33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</row>
    <row r="956" spans="1:33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</row>
    <row r="957" spans="1:33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</row>
    <row r="958" spans="1:33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</row>
    <row r="959" spans="1:33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</row>
    <row r="960" spans="1:33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</row>
    <row r="961" spans="1:33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</row>
    <row r="962" spans="1:33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</row>
    <row r="963" spans="1:3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</row>
    <row r="964" spans="1:33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</row>
    <row r="965" spans="1:33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</row>
    <row r="966" spans="1:33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</row>
    <row r="967" spans="1:33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</row>
    <row r="968" spans="1:33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</row>
    <row r="969" spans="1:33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</row>
    <row r="970" spans="1:33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</row>
    <row r="971" spans="1:33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</row>
    <row r="972" spans="1:33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</row>
    <row r="973" spans="1:3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</row>
    <row r="974" spans="1:33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</row>
    <row r="975" spans="1:33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</row>
    <row r="976" spans="1:33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</row>
    <row r="977" spans="1:33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</row>
    <row r="978" spans="1:33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</row>
    <row r="979" spans="1:33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</row>
    <row r="980" spans="1:33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</row>
    <row r="981" spans="1:33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</row>
    <row r="982" spans="1:33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</row>
    <row r="983" spans="1:3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</row>
    <row r="984" spans="1:33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</row>
    <row r="985" spans="1:33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</row>
    <row r="986" spans="1:33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</row>
    <row r="987" spans="1:33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</row>
    <row r="988" spans="1:33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</row>
    <row r="989" spans="1:33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</row>
    <row r="990" spans="1:33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</row>
    <row r="991" spans="1:33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</row>
    <row r="992" spans="1:33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</row>
    <row r="993" spans="1:3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</row>
    <row r="994" spans="1:33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</row>
    <row r="995" spans="1:33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</row>
    <row r="996" spans="1:33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</row>
    <row r="997" spans="1:33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</row>
    <row r="998" spans="1:33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</row>
    <row r="999" spans="1:33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</row>
  </sheetData>
  <mergeCells count="14">
    <mergeCell ref="M3:N3"/>
    <mergeCell ref="A5:A21"/>
    <mergeCell ref="A23:A40"/>
    <mergeCell ref="M23:N23"/>
    <mergeCell ref="K23:L23"/>
    <mergeCell ref="E3:F3"/>
    <mergeCell ref="G3:H3"/>
    <mergeCell ref="I3:J3"/>
    <mergeCell ref="K3:L3"/>
    <mergeCell ref="C3:D3"/>
    <mergeCell ref="C23:D23"/>
    <mergeCell ref="E23:F23"/>
    <mergeCell ref="G23:H23"/>
    <mergeCell ref="I23:J2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995"/>
  <sheetViews>
    <sheetView workbookViewId="0"/>
  </sheetViews>
  <sheetFormatPr baseColWidth="10" defaultColWidth="11.1640625" defaultRowHeight="15" customHeight="1"/>
  <cols>
    <col min="1" max="1" width="10.5" customWidth="1"/>
    <col min="2" max="2" width="25.33203125" customWidth="1"/>
    <col min="3" max="3" width="17.33203125" customWidth="1"/>
    <col min="4" max="4" width="10.33203125" customWidth="1"/>
    <col min="5" max="5" width="12.1640625" customWidth="1"/>
    <col min="6" max="6" width="10.5" customWidth="1"/>
    <col min="7" max="8" width="11.5" customWidth="1"/>
    <col min="9" max="9" width="22.1640625" customWidth="1"/>
    <col min="10" max="26" width="10.5" customWidth="1"/>
    <col min="27" max="27" width="11.33203125" customWidth="1"/>
  </cols>
  <sheetData>
    <row r="1" spans="1:27" ht="15.75" customHeight="1">
      <c r="A1" s="5" t="s">
        <v>24</v>
      </c>
      <c r="B1" s="6"/>
      <c r="C1" s="7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5.75" customHeight="1">
      <c r="A2" s="6"/>
      <c r="B2" s="6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5.75" customHeight="1">
      <c r="A3" s="259" t="s">
        <v>25</v>
      </c>
      <c r="B3" s="259" t="s">
        <v>26</v>
      </c>
      <c r="C3" s="259" t="s">
        <v>27</v>
      </c>
      <c r="D3" s="259" t="s">
        <v>28</v>
      </c>
      <c r="E3" s="259" t="s">
        <v>29</v>
      </c>
      <c r="F3" s="259" t="s">
        <v>30</v>
      </c>
      <c r="G3" s="259" t="s">
        <v>31</v>
      </c>
      <c r="H3" s="261"/>
      <c r="I3" s="8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15.75" customHeight="1">
      <c r="A4" s="260"/>
      <c r="B4" s="260"/>
      <c r="C4" s="260"/>
      <c r="D4" s="260"/>
      <c r="E4" s="260"/>
      <c r="F4" s="260"/>
      <c r="G4" s="260"/>
      <c r="H4" s="262"/>
      <c r="I4" s="8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5.75" customHeight="1">
      <c r="A5" s="9" t="s">
        <v>32</v>
      </c>
      <c r="B5" s="9" t="s">
        <v>33</v>
      </c>
      <c r="C5" s="9" t="s">
        <v>34</v>
      </c>
      <c r="D5" s="9" t="s">
        <v>35</v>
      </c>
      <c r="E5" s="9">
        <v>38</v>
      </c>
      <c r="F5" s="9" t="s">
        <v>36</v>
      </c>
      <c r="G5" s="10">
        <v>34190</v>
      </c>
      <c r="H5" s="11"/>
      <c r="I5" s="8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5.75" customHeight="1">
      <c r="A6" s="12" t="s">
        <v>37</v>
      </c>
      <c r="B6" s="9" t="s">
        <v>38</v>
      </c>
      <c r="C6" s="13" t="s">
        <v>39</v>
      </c>
      <c r="D6" s="12" t="s">
        <v>35</v>
      </c>
      <c r="E6" s="12">
        <v>38</v>
      </c>
      <c r="F6" s="12" t="s">
        <v>36</v>
      </c>
      <c r="G6" s="14">
        <v>47986</v>
      </c>
      <c r="H6" s="8"/>
      <c r="I6" s="8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5.75" customHeight="1">
      <c r="A7" s="15" t="s">
        <v>40</v>
      </c>
      <c r="B7" s="9" t="s">
        <v>38</v>
      </c>
      <c r="C7" s="9" t="s">
        <v>41</v>
      </c>
      <c r="D7" s="9" t="s">
        <v>35</v>
      </c>
      <c r="E7" s="9">
        <v>38</v>
      </c>
      <c r="F7" s="9" t="s">
        <v>36</v>
      </c>
      <c r="G7" s="14">
        <v>2504</v>
      </c>
      <c r="H7" s="16"/>
      <c r="I7" s="17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5.75" customHeight="1">
      <c r="A8" s="18"/>
      <c r="B8" s="18"/>
      <c r="C8" s="13"/>
      <c r="D8" s="18"/>
      <c r="E8" s="18"/>
      <c r="F8" s="18"/>
      <c r="G8" s="18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5.75" customHeight="1">
      <c r="A9" s="6"/>
      <c r="B9" s="6"/>
      <c r="C9" s="7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5.75" customHeight="1">
      <c r="A10" s="6"/>
      <c r="B10" s="6"/>
      <c r="C10" s="7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5.75" customHeight="1">
      <c r="A11" s="6"/>
      <c r="B11" s="6"/>
      <c r="C11" s="7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5.75" customHeight="1">
      <c r="A12" s="6"/>
      <c r="B12" s="6"/>
      <c r="C12" s="7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5.75" customHeight="1">
      <c r="A13" s="6"/>
      <c r="B13" s="6"/>
      <c r="C13" s="7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5.75" customHeight="1">
      <c r="A14" s="6"/>
      <c r="B14" s="6"/>
      <c r="C14" s="7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5.75" customHeight="1">
      <c r="A15" s="6"/>
      <c r="B15" s="6"/>
      <c r="C15" s="7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5.75" customHeight="1">
      <c r="A16" s="6"/>
      <c r="B16" s="6"/>
      <c r="C16" s="7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5.75" customHeight="1">
      <c r="A17" s="6"/>
      <c r="B17" s="6"/>
      <c r="C17" s="7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5.75" customHeight="1">
      <c r="A18" s="6"/>
      <c r="B18" s="6"/>
      <c r="C18" s="7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5.75" customHeight="1">
      <c r="A19" s="6"/>
      <c r="B19" s="6"/>
      <c r="C19" s="7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5.75" customHeight="1">
      <c r="A20" s="6"/>
      <c r="B20" s="6"/>
      <c r="C20" s="7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5.75" customHeight="1">
      <c r="A21" s="6"/>
      <c r="B21" s="6"/>
      <c r="C21" s="7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5.75" customHeight="1">
      <c r="A22" s="6"/>
      <c r="B22" s="6"/>
      <c r="C22" s="7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5.75" customHeight="1">
      <c r="A23" s="6"/>
      <c r="B23" s="6"/>
      <c r="C23" s="7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5.75" customHeight="1">
      <c r="A24" s="6"/>
      <c r="B24" s="6"/>
      <c r="C24" s="7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5.75" customHeight="1">
      <c r="A25" s="6"/>
      <c r="B25" s="6"/>
      <c r="C25" s="7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5.75" customHeight="1">
      <c r="A26" s="6"/>
      <c r="B26" s="6"/>
      <c r="C26" s="7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5.75" customHeight="1">
      <c r="A27" s="6"/>
      <c r="B27" s="6"/>
      <c r="C27" s="7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5.75" customHeight="1">
      <c r="A28" s="6"/>
      <c r="B28" s="6"/>
      <c r="C28" s="7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5.75" customHeight="1">
      <c r="A29" s="6"/>
      <c r="B29" s="6"/>
      <c r="C29" s="7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5.75" customHeight="1">
      <c r="A30" s="6"/>
      <c r="B30" s="6"/>
      <c r="C30" s="7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5.75" customHeight="1">
      <c r="A31" s="6"/>
      <c r="B31" s="6"/>
      <c r="C31" s="7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5.75" customHeight="1">
      <c r="A32" s="6"/>
      <c r="B32" s="6"/>
      <c r="C32" s="7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5.75" customHeight="1">
      <c r="A33" s="6"/>
      <c r="B33" s="6"/>
      <c r="C33" s="7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5.75" customHeight="1">
      <c r="A34" s="6"/>
      <c r="B34" s="6"/>
      <c r="C34" s="7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5.75" customHeight="1">
      <c r="A35" s="6"/>
      <c r="B35" s="6"/>
      <c r="C35" s="7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5.75" customHeight="1">
      <c r="A36" s="6"/>
      <c r="B36" s="6"/>
      <c r="C36" s="7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5.75" customHeight="1">
      <c r="A37" s="6"/>
      <c r="B37" s="6"/>
      <c r="C37" s="7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5.75" customHeight="1">
      <c r="A38" s="6"/>
      <c r="B38" s="6"/>
      <c r="C38" s="7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5.75" customHeight="1">
      <c r="A39" s="6"/>
      <c r="B39" s="6"/>
      <c r="C39" s="7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5.75" customHeight="1">
      <c r="A40" s="6"/>
      <c r="B40" s="6"/>
      <c r="C40" s="7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5.75" customHeight="1">
      <c r="A41" s="6"/>
      <c r="B41" s="6"/>
      <c r="C41" s="7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5.75" customHeight="1">
      <c r="A42" s="6"/>
      <c r="B42" s="6"/>
      <c r="C42" s="7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5.75" customHeight="1">
      <c r="A43" s="6"/>
      <c r="B43" s="6"/>
      <c r="C43" s="7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5.75" customHeight="1">
      <c r="A44" s="6"/>
      <c r="B44" s="6"/>
      <c r="C44" s="7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5.75" customHeight="1">
      <c r="A45" s="6"/>
      <c r="B45" s="6"/>
      <c r="C45" s="7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5.75" customHeight="1">
      <c r="A46" s="6"/>
      <c r="B46" s="6"/>
      <c r="C46" s="7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5.75" customHeight="1">
      <c r="A47" s="6"/>
      <c r="B47" s="6"/>
      <c r="C47" s="7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5.75" customHeight="1">
      <c r="A48" s="6"/>
      <c r="B48" s="6"/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5.75" customHeight="1">
      <c r="A49" s="6"/>
      <c r="B49" s="6"/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5.75" customHeight="1">
      <c r="A50" s="6"/>
      <c r="B50" s="6"/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5.75" customHeight="1">
      <c r="A51" s="6"/>
      <c r="B51" s="6"/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5.75" customHeight="1">
      <c r="A52" s="6"/>
      <c r="B52" s="6"/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5.75" customHeight="1">
      <c r="A53" s="6"/>
      <c r="B53" s="6"/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5.75" customHeight="1">
      <c r="A54" s="6"/>
      <c r="B54" s="6"/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5.75" customHeight="1">
      <c r="A55" s="6"/>
      <c r="B55" s="6"/>
      <c r="C55" s="7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5.75" customHeight="1">
      <c r="A56" s="6"/>
      <c r="B56" s="6"/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5.75" customHeight="1">
      <c r="A57" s="6"/>
      <c r="B57" s="6"/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5.75" customHeight="1">
      <c r="A58" s="6"/>
      <c r="B58" s="6"/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5.75" customHeight="1">
      <c r="A59" s="6"/>
      <c r="B59" s="6"/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5.75" customHeight="1">
      <c r="A60" s="6"/>
      <c r="B60" s="6"/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5.75" customHeight="1">
      <c r="A61" s="6"/>
      <c r="B61" s="6"/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5.75" customHeight="1">
      <c r="A62" s="6"/>
      <c r="B62" s="6"/>
      <c r="C62" s="7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5.75" customHeight="1">
      <c r="A63" s="6"/>
      <c r="B63" s="6"/>
      <c r="C63" s="7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5.75" customHeight="1">
      <c r="A64" s="6"/>
      <c r="B64" s="6"/>
      <c r="C64" s="7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5.75" customHeight="1">
      <c r="A65" s="6"/>
      <c r="B65" s="6"/>
      <c r="C65" s="7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5.75" customHeight="1">
      <c r="A66" s="6"/>
      <c r="B66" s="6"/>
      <c r="C66" s="7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5.75" customHeight="1">
      <c r="A67" s="6"/>
      <c r="B67" s="6"/>
      <c r="C67" s="7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5.75" customHeight="1">
      <c r="A68" s="6"/>
      <c r="B68" s="6"/>
      <c r="C68" s="7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5.75" customHeight="1">
      <c r="A69" s="6"/>
      <c r="B69" s="6"/>
      <c r="C69" s="7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5.75" customHeight="1">
      <c r="A70" s="6"/>
      <c r="B70" s="6"/>
      <c r="C70" s="7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5.75" customHeight="1">
      <c r="A71" s="6"/>
      <c r="B71" s="6"/>
      <c r="C71" s="7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5.75" customHeight="1">
      <c r="A72" s="6"/>
      <c r="B72" s="6"/>
      <c r="C72" s="7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5.75" customHeight="1">
      <c r="A73" s="6"/>
      <c r="B73" s="6"/>
      <c r="C73" s="7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5.75" customHeight="1">
      <c r="A74" s="6"/>
      <c r="B74" s="6"/>
      <c r="C74" s="7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5.75" customHeight="1">
      <c r="A75" s="6"/>
      <c r="B75" s="6"/>
      <c r="C75" s="7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5.75" customHeight="1">
      <c r="A76" s="6"/>
      <c r="B76" s="6"/>
      <c r="C76" s="7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5.75" customHeight="1">
      <c r="A77" s="6"/>
      <c r="B77" s="6"/>
      <c r="C77" s="7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5.75" customHeight="1">
      <c r="A78" s="6"/>
      <c r="B78" s="6"/>
      <c r="C78" s="7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5.75" customHeight="1">
      <c r="A79" s="6"/>
      <c r="B79" s="6"/>
      <c r="C79" s="7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5.75" customHeight="1">
      <c r="A80" s="6"/>
      <c r="B80" s="6"/>
      <c r="C80" s="7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5.75" customHeight="1">
      <c r="A81" s="6"/>
      <c r="B81" s="6"/>
      <c r="C81" s="7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5.75" customHeight="1">
      <c r="A82" s="6"/>
      <c r="B82" s="6"/>
      <c r="C82" s="7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5.75" customHeight="1">
      <c r="A83" s="6"/>
      <c r="B83" s="6"/>
      <c r="C83" s="7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5.75" customHeight="1">
      <c r="A84" s="6"/>
      <c r="B84" s="6"/>
      <c r="C84" s="7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5.75" customHeight="1">
      <c r="A85" s="6"/>
      <c r="B85" s="6"/>
      <c r="C85" s="7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5.75" customHeight="1">
      <c r="A86" s="6"/>
      <c r="B86" s="6"/>
      <c r="C86" s="7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5.75" customHeight="1">
      <c r="A87" s="6"/>
      <c r="B87" s="6"/>
      <c r="C87" s="7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5.75" customHeight="1">
      <c r="A88" s="6"/>
      <c r="B88" s="6"/>
      <c r="C88" s="7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5.75" customHeight="1">
      <c r="A89" s="6"/>
      <c r="B89" s="6"/>
      <c r="C89" s="7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5.75" customHeight="1">
      <c r="A90" s="6"/>
      <c r="B90" s="6"/>
      <c r="C90" s="7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5.75" customHeight="1">
      <c r="A91" s="6"/>
      <c r="B91" s="6"/>
      <c r="C91" s="7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5.75" customHeight="1">
      <c r="A92" s="6"/>
      <c r="B92" s="6"/>
      <c r="C92" s="7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5.75" customHeight="1">
      <c r="A93" s="6"/>
      <c r="B93" s="6"/>
      <c r="C93" s="7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5.75" customHeight="1">
      <c r="A94" s="6"/>
      <c r="B94" s="6"/>
      <c r="C94" s="7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5.75" customHeight="1">
      <c r="A95" s="6"/>
      <c r="B95" s="6"/>
      <c r="C95" s="7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5.75" customHeight="1">
      <c r="A96" s="6"/>
      <c r="B96" s="6"/>
      <c r="C96" s="7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5.75" customHeight="1">
      <c r="A97" s="6"/>
      <c r="B97" s="6"/>
      <c r="C97" s="7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5.75" customHeight="1">
      <c r="A98" s="6"/>
      <c r="B98" s="6"/>
      <c r="C98" s="7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5.75" customHeight="1">
      <c r="A99" s="6"/>
      <c r="B99" s="6"/>
      <c r="C99" s="7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5.75" customHeight="1">
      <c r="A100" s="6"/>
      <c r="B100" s="6"/>
      <c r="C100" s="7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5.75" customHeight="1">
      <c r="A101" s="6"/>
      <c r="B101" s="6"/>
      <c r="C101" s="7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5.75" customHeight="1">
      <c r="A102" s="6"/>
      <c r="B102" s="6"/>
      <c r="C102" s="7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5.75" customHeight="1">
      <c r="A103" s="6"/>
      <c r="B103" s="6"/>
      <c r="C103" s="7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5.75" customHeight="1">
      <c r="A104" s="6"/>
      <c r="B104" s="6"/>
      <c r="C104" s="7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5.75" customHeight="1">
      <c r="A105" s="6"/>
      <c r="B105" s="6"/>
      <c r="C105" s="7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5.75" customHeight="1">
      <c r="A106" s="6"/>
      <c r="B106" s="6"/>
      <c r="C106" s="7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5.75" customHeight="1">
      <c r="A107" s="6"/>
      <c r="B107" s="6"/>
      <c r="C107" s="7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5.75" customHeight="1">
      <c r="A108" s="6"/>
      <c r="B108" s="6"/>
      <c r="C108" s="7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5.75" customHeight="1">
      <c r="A109" s="6"/>
      <c r="B109" s="6"/>
      <c r="C109" s="7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5.75" customHeight="1">
      <c r="A110" s="6"/>
      <c r="B110" s="6"/>
      <c r="C110" s="7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5.75" customHeight="1">
      <c r="A111" s="6"/>
      <c r="B111" s="6"/>
      <c r="C111" s="7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5.75" customHeight="1">
      <c r="A112" s="6"/>
      <c r="B112" s="6"/>
      <c r="C112" s="7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5.75" customHeight="1">
      <c r="A113" s="6"/>
      <c r="B113" s="6"/>
      <c r="C113" s="7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5.75" customHeight="1">
      <c r="A114" s="6"/>
      <c r="B114" s="6"/>
      <c r="C114" s="7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5.75" customHeight="1">
      <c r="A115" s="6"/>
      <c r="B115" s="6"/>
      <c r="C115" s="7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5.75" customHeight="1">
      <c r="A116" s="6"/>
      <c r="B116" s="6"/>
      <c r="C116" s="7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5.75" customHeight="1">
      <c r="A117" s="6"/>
      <c r="B117" s="6"/>
      <c r="C117" s="7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5.75" customHeight="1">
      <c r="A118" s="6"/>
      <c r="B118" s="6"/>
      <c r="C118" s="7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5.75" customHeight="1">
      <c r="A119" s="6"/>
      <c r="B119" s="6"/>
      <c r="C119" s="7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5.75" customHeight="1">
      <c r="A120" s="6"/>
      <c r="B120" s="6"/>
      <c r="C120" s="7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5.75" customHeight="1">
      <c r="A121" s="6"/>
      <c r="B121" s="6"/>
      <c r="C121" s="7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5.75" customHeight="1">
      <c r="A122" s="6"/>
      <c r="B122" s="6"/>
      <c r="C122" s="7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5.75" customHeight="1">
      <c r="A123" s="6"/>
      <c r="B123" s="6"/>
      <c r="C123" s="7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5.75" customHeight="1">
      <c r="A124" s="6"/>
      <c r="B124" s="6"/>
      <c r="C124" s="7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5.75" customHeight="1">
      <c r="A125" s="6"/>
      <c r="B125" s="6"/>
      <c r="C125" s="7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5.75" customHeight="1">
      <c r="A126" s="6"/>
      <c r="B126" s="6"/>
      <c r="C126" s="7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5.75" customHeight="1">
      <c r="A127" s="6"/>
      <c r="B127" s="6"/>
      <c r="C127" s="7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5.75" customHeight="1">
      <c r="A128" s="6"/>
      <c r="B128" s="6"/>
      <c r="C128" s="7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5.75" customHeight="1">
      <c r="A129" s="6"/>
      <c r="B129" s="6"/>
      <c r="C129" s="7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5.75" customHeight="1">
      <c r="A130" s="6"/>
      <c r="B130" s="6"/>
      <c r="C130" s="7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5.75" customHeight="1">
      <c r="A131" s="6"/>
      <c r="B131" s="6"/>
      <c r="C131" s="7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5.75" customHeight="1">
      <c r="A132" s="6"/>
      <c r="B132" s="6"/>
      <c r="C132" s="7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5.75" customHeight="1">
      <c r="A133" s="6"/>
      <c r="B133" s="6"/>
      <c r="C133" s="7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5.75" customHeight="1">
      <c r="A134" s="6"/>
      <c r="B134" s="6"/>
      <c r="C134" s="7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5.75" customHeight="1">
      <c r="A135" s="6"/>
      <c r="B135" s="6"/>
      <c r="C135" s="7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5.75" customHeight="1">
      <c r="A136" s="6"/>
      <c r="B136" s="6"/>
      <c r="C136" s="7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5.75" customHeight="1">
      <c r="A137" s="6"/>
      <c r="B137" s="6"/>
      <c r="C137" s="7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5.75" customHeight="1">
      <c r="A138" s="6"/>
      <c r="B138" s="6"/>
      <c r="C138" s="7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5.75" customHeight="1">
      <c r="A139" s="6"/>
      <c r="B139" s="6"/>
      <c r="C139" s="7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5.75" customHeight="1">
      <c r="A140" s="6"/>
      <c r="B140" s="6"/>
      <c r="C140" s="7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5.75" customHeight="1">
      <c r="A141" s="6"/>
      <c r="B141" s="6"/>
      <c r="C141" s="7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5.75" customHeight="1">
      <c r="A142" s="6"/>
      <c r="B142" s="6"/>
      <c r="C142" s="7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5.75" customHeight="1">
      <c r="A143" s="6"/>
      <c r="B143" s="6"/>
      <c r="C143" s="7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5.75" customHeight="1">
      <c r="A144" s="6"/>
      <c r="B144" s="6"/>
      <c r="C144" s="7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5.75" customHeight="1">
      <c r="A145" s="6"/>
      <c r="B145" s="6"/>
      <c r="C145" s="7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5.75" customHeight="1">
      <c r="A146" s="6"/>
      <c r="B146" s="6"/>
      <c r="C146" s="7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5.75" customHeight="1">
      <c r="A147" s="6"/>
      <c r="B147" s="6"/>
      <c r="C147" s="7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5.75" customHeight="1">
      <c r="A148" s="6"/>
      <c r="B148" s="6"/>
      <c r="C148" s="7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5.75" customHeight="1">
      <c r="A149" s="6"/>
      <c r="B149" s="6"/>
      <c r="C149" s="7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5.75" customHeight="1">
      <c r="A150" s="6"/>
      <c r="B150" s="6"/>
      <c r="C150" s="7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5.75" customHeight="1">
      <c r="A151" s="6"/>
      <c r="B151" s="6"/>
      <c r="C151" s="7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5.75" customHeight="1">
      <c r="A152" s="6"/>
      <c r="B152" s="6"/>
      <c r="C152" s="7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5.75" customHeight="1">
      <c r="A153" s="6"/>
      <c r="B153" s="6"/>
      <c r="C153" s="7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5.75" customHeight="1">
      <c r="A154" s="6"/>
      <c r="B154" s="6"/>
      <c r="C154" s="7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5.75" customHeight="1">
      <c r="A155" s="6"/>
      <c r="B155" s="6"/>
      <c r="C155" s="7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5.75" customHeight="1">
      <c r="A156" s="6"/>
      <c r="B156" s="6"/>
      <c r="C156" s="7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5.75" customHeight="1">
      <c r="A157" s="6"/>
      <c r="B157" s="6"/>
      <c r="C157" s="7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5.75" customHeight="1">
      <c r="A158" s="6"/>
      <c r="B158" s="6"/>
      <c r="C158" s="7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5.75" customHeight="1">
      <c r="A159" s="6"/>
      <c r="B159" s="6"/>
      <c r="C159" s="7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5.75" customHeight="1">
      <c r="A160" s="6"/>
      <c r="B160" s="6"/>
      <c r="C160" s="7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5.75" customHeight="1">
      <c r="A161" s="6"/>
      <c r="B161" s="6"/>
      <c r="C161" s="7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5.75" customHeight="1">
      <c r="A162" s="6"/>
      <c r="B162" s="6"/>
      <c r="C162" s="7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5.75" customHeight="1">
      <c r="A163" s="6"/>
      <c r="B163" s="6"/>
      <c r="C163" s="7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5.75" customHeight="1">
      <c r="A164" s="6"/>
      <c r="B164" s="6"/>
      <c r="C164" s="7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5.75" customHeight="1">
      <c r="A165" s="6"/>
      <c r="B165" s="6"/>
      <c r="C165" s="7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5.75" customHeight="1">
      <c r="A166" s="6"/>
      <c r="B166" s="6"/>
      <c r="C166" s="7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5.75" customHeight="1">
      <c r="A167" s="6"/>
      <c r="B167" s="6"/>
      <c r="C167" s="7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5.75" customHeight="1">
      <c r="A168" s="6"/>
      <c r="B168" s="6"/>
      <c r="C168" s="7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5.75" customHeight="1">
      <c r="A169" s="6"/>
      <c r="B169" s="6"/>
      <c r="C169" s="7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5.75" customHeight="1">
      <c r="A170" s="6"/>
      <c r="B170" s="6"/>
      <c r="C170" s="7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5.75" customHeight="1">
      <c r="A171" s="6"/>
      <c r="B171" s="6"/>
      <c r="C171" s="7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5.75" customHeight="1">
      <c r="A172" s="6"/>
      <c r="B172" s="6"/>
      <c r="C172" s="7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5.75" customHeight="1">
      <c r="A173" s="6"/>
      <c r="B173" s="6"/>
      <c r="C173" s="7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5.75" customHeight="1">
      <c r="A174" s="6"/>
      <c r="B174" s="6"/>
      <c r="C174" s="7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5.75" customHeight="1">
      <c r="A175" s="6"/>
      <c r="B175" s="6"/>
      <c r="C175" s="7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5.75" customHeight="1">
      <c r="A176" s="6"/>
      <c r="B176" s="6"/>
      <c r="C176" s="7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5.75" customHeight="1">
      <c r="A177" s="6"/>
      <c r="B177" s="6"/>
      <c r="C177" s="7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5.75" customHeight="1">
      <c r="A178" s="6"/>
      <c r="B178" s="6"/>
      <c r="C178" s="7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5.75" customHeight="1">
      <c r="A179" s="6"/>
      <c r="B179" s="6"/>
      <c r="C179" s="7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5.75" customHeight="1">
      <c r="A180" s="6"/>
      <c r="B180" s="6"/>
      <c r="C180" s="7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5.75" customHeight="1">
      <c r="A181" s="6"/>
      <c r="B181" s="6"/>
      <c r="C181" s="7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5.75" customHeight="1">
      <c r="A182" s="6"/>
      <c r="B182" s="6"/>
      <c r="C182" s="7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5.75" customHeight="1">
      <c r="A183" s="6"/>
      <c r="B183" s="6"/>
      <c r="C183" s="7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5.75" customHeight="1">
      <c r="A184" s="6"/>
      <c r="B184" s="6"/>
      <c r="C184" s="7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5.75" customHeight="1">
      <c r="A185" s="6"/>
      <c r="B185" s="6"/>
      <c r="C185" s="7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5.75" customHeight="1">
      <c r="A186" s="6"/>
      <c r="B186" s="6"/>
      <c r="C186" s="7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5.75" customHeight="1">
      <c r="A187" s="6"/>
      <c r="B187" s="6"/>
      <c r="C187" s="7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5.75" customHeight="1">
      <c r="A188" s="6"/>
      <c r="B188" s="6"/>
      <c r="C188" s="7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5.75" customHeight="1">
      <c r="A189" s="6"/>
      <c r="B189" s="6"/>
      <c r="C189" s="7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5.75" customHeight="1">
      <c r="A190" s="6"/>
      <c r="B190" s="6"/>
      <c r="C190" s="7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5.75" customHeight="1">
      <c r="A191" s="6"/>
      <c r="B191" s="6"/>
      <c r="C191" s="7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5.75" customHeight="1">
      <c r="A192" s="6"/>
      <c r="B192" s="6"/>
      <c r="C192" s="7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5.75" customHeight="1">
      <c r="A193" s="6"/>
      <c r="B193" s="6"/>
      <c r="C193" s="7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5.75" customHeight="1">
      <c r="A194" s="6"/>
      <c r="B194" s="6"/>
      <c r="C194" s="7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5.75" customHeight="1">
      <c r="A195" s="6"/>
      <c r="B195" s="6"/>
      <c r="C195" s="7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5.75" customHeight="1">
      <c r="A196" s="6"/>
      <c r="B196" s="6"/>
      <c r="C196" s="7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5.75" customHeight="1">
      <c r="A197" s="6"/>
      <c r="B197" s="6"/>
      <c r="C197" s="7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5.75" customHeight="1">
      <c r="A198" s="6"/>
      <c r="B198" s="6"/>
      <c r="C198" s="7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5.75" customHeight="1">
      <c r="A199" s="6"/>
      <c r="B199" s="6"/>
      <c r="C199" s="7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5.75" customHeight="1">
      <c r="A200" s="6"/>
      <c r="B200" s="6"/>
      <c r="C200" s="7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5.75" customHeight="1">
      <c r="A201" s="6"/>
      <c r="B201" s="6"/>
      <c r="C201" s="7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5.75" customHeight="1">
      <c r="A202" s="6"/>
      <c r="B202" s="6"/>
      <c r="C202" s="7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5.75" customHeight="1">
      <c r="A203" s="6"/>
      <c r="B203" s="6"/>
      <c r="C203" s="7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5.75" customHeight="1">
      <c r="A204" s="6"/>
      <c r="B204" s="6"/>
      <c r="C204" s="7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5.75" customHeight="1">
      <c r="A205" s="6"/>
      <c r="B205" s="6"/>
      <c r="C205" s="7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5.75" customHeight="1">
      <c r="A206" s="6"/>
      <c r="B206" s="6"/>
      <c r="C206" s="7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5.75" customHeight="1">
      <c r="A207" s="6"/>
      <c r="B207" s="6"/>
      <c r="C207" s="7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5.75" customHeight="1">
      <c r="A208" s="6"/>
      <c r="B208" s="6"/>
      <c r="C208" s="7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5.75" customHeight="1">
      <c r="A209" s="6"/>
      <c r="B209" s="6"/>
      <c r="C209" s="7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5.75" customHeight="1">
      <c r="A210" s="6"/>
      <c r="B210" s="6"/>
      <c r="C210" s="7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5.75" customHeight="1">
      <c r="A211" s="6"/>
      <c r="B211" s="6"/>
      <c r="C211" s="7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5.75" customHeight="1">
      <c r="A212" s="6"/>
      <c r="B212" s="6"/>
      <c r="C212" s="7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5.75" customHeight="1">
      <c r="A213" s="6"/>
      <c r="B213" s="6"/>
      <c r="C213" s="7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5.75" customHeight="1">
      <c r="A214" s="6"/>
      <c r="B214" s="6"/>
      <c r="C214" s="7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5.75" customHeight="1">
      <c r="A215" s="6"/>
      <c r="B215" s="6"/>
      <c r="C215" s="7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5.75" customHeight="1">
      <c r="A216" s="6"/>
      <c r="B216" s="6"/>
      <c r="C216" s="7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5.75" customHeight="1">
      <c r="A217" s="6"/>
      <c r="B217" s="6"/>
      <c r="C217" s="7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5.75" customHeight="1">
      <c r="A218" s="6"/>
      <c r="B218" s="6"/>
      <c r="C218" s="7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5.75" customHeight="1">
      <c r="A219" s="6"/>
      <c r="B219" s="6"/>
      <c r="C219" s="7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5.75" customHeight="1">
      <c r="A220" s="6"/>
      <c r="B220" s="6"/>
      <c r="C220" s="7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>
      <c r="A221" s="6"/>
      <c r="B221" s="6"/>
      <c r="C221" s="7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</row>
    <row r="222" spans="1:27" ht="15.75" customHeight="1">
      <c r="A222" s="6"/>
      <c r="B222" s="6"/>
      <c r="C222" s="7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</row>
    <row r="223" spans="1:27" ht="15.75" customHeight="1">
      <c r="A223" s="6"/>
      <c r="B223" s="6"/>
      <c r="C223" s="7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</row>
    <row r="224" spans="1:27" ht="15.75" customHeight="1">
      <c r="A224" s="6"/>
      <c r="B224" s="6"/>
      <c r="C224" s="7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</row>
    <row r="225" spans="1:27" ht="15.75" customHeight="1">
      <c r="A225" s="6"/>
      <c r="B225" s="6"/>
      <c r="C225" s="7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</row>
    <row r="226" spans="1:27" ht="15.75" customHeight="1">
      <c r="A226" s="6"/>
      <c r="B226" s="6"/>
      <c r="C226" s="7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</row>
    <row r="227" spans="1:27" ht="15.75" customHeight="1">
      <c r="A227" s="6"/>
      <c r="B227" s="6"/>
      <c r="C227" s="7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</row>
    <row r="228" spans="1:27" ht="15.75" customHeight="1">
      <c r="A228" s="6"/>
      <c r="B228" s="6"/>
      <c r="C228" s="7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</row>
    <row r="229" spans="1:27" ht="15.75" customHeight="1">
      <c r="A229" s="6"/>
      <c r="B229" s="6"/>
      <c r="C229" s="7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</row>
    <row r="230" spans="1:27" ht="15.75" customHeight="1">
      <c r="A230" s="6"/>
      <c r="B230" s="6"/>
      <c r="C230" s="7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</row>
    <row r="231" spans="1:27" ht="15.75" customHeight="1">
      <c r="A231" s="6"/>
      <c r="B231" s="6"/>
      <c r="C231" s="7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</row>
    <row r="232" spans="1:27" ht="15.75" customHeight="1">
      <c r="A232" s="6"/>
      <c r="B232" s="6"/>
      <c r="C232" s="7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</row>
    <row r="233" spans="1:27" ht="15.75" customHeight="1">
      <c r="A233" s="6"/>
      <c r="B233" s="6"/>
      <c r="C233" s="7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</row>
    <row r="234" spans="1:27" ht="15.75" customHeight="1">
      <c r="A234" s="6"/>
      <c r="B234" s="6"/>
      <c r="C234" s="7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</row>
    <row r="235" spans="1:27" ht="15.75" customHeight="1">
      <c r="A235" s="6"/>
      <c r="B235" s="6"/>
      <c r="C235" s="7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</row>
    <row r="236" spans="1:27" ht="15.75" customHeight="1">
      <c r="A236" s="6"/>
      <c r="B236" s="6"/>
      <c r="C236" s="7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</row>
    <row r="237" spans="1:27" ht="15.75" customHeight="1">
      <c r="A237" s="6"/>
      <c r="B237" s="6"/>
      <c r="C237" s="7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</row>
    <row r="238" spans="1:27" ht="15.75" customHeight="1">
      <c r="A238" s="6"/>
      <c r="B238" s="6"/>
      <c r="C238" s="7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</row>
    <row r="239" spans="1:27" ht="15.75" customHeight="1">
      <c r="A239" s="6"/>
      <c r="B239" s="6"/>
      <c r="C239" s="7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</row>
    <row r="240" spans="1:27" ht="15.75" customHeight="1">
      <c r="A240" s="6"/>
      <c r="B240" s="6"/>
      <c r="C240" s="7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</row>
    <row r="241" spans="1:27" ht="15.75" customHeight="1">
      <c r="A241" s="6"/>
      <c r="B241" s="6"/>
      <c r="C241" s="7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</row>
    <row r="242" spans="1:27" ht="15.75" customHeight="1">
      <c r="A242" s="6"/>
      <c r="B242" s="6"/>
      <c r="C242" s="7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</row>
    <row r="243" spans="1:27" ht="15.75" customHeight="1">
      <c r="A243" s="6"/>
      <c r="B243" s="6"/>
      <c r="C243" s="7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</row>
    <row r="244" spans="1:27" ht="15.75" customHeight="1">
      <c r="A244" s="6"/>
      <c r="B244" s="6"/>
      <c r="C244" s="7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</row>
    <row r="245" spans="1:27" ht="15.75" customHeight="1">
      <c r="A245" s="6"/>
      <c r="B245" s="6"/>
      <c r="C245" s="7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</row>
    <row r="246" spans="1:27" ht="15.75" customHeight="1">
      <c r="A246" s="6"/>
      <c r="B246" s="6"/>
      <c r="C246" s="7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</row>
    <row r="247" spans="1:27" ht="15.75" customHeight="1">
      <c r="A247" s="6"/>
      <c r="B247" s="6"/>
      <c r="C247" s="7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</row>
    <row r="248" spans="1:27" ht="15.75" customHeight="1">
      <c r="A248" s="6"/>
      <c r="B248" s="6"/>
      <c r="C248" s="7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</row>
    <row r="249" spans="1:27" ht="15.75" customHeight="1">
      <c r="A249" s="6"/>
      <c r="B249" s="6"/>
      <c r="C249" s="7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</row>
    <row r="250" spans="1:27" ht="15.75" customHeight="1">
      <c r="A250" s="6"/>
      <c r="B250" s="6"/>
      <c r="C250" s="7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</row>
    <row r="251" spans="1:27" ht="15.75" customHeight="1">
      <c r="A251" s="6"/>
      <c r="B251" s="6"/>
      <c r="C251" s="7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</row>
    <row r="252" spans="1:27" ht="15.75" customHeight="1">
      <c r="A252" s="6"/>
      <c r="B252" s="6"/>
      <c r="C252" s="7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</row>
    <row r="253" spans="1:27" ht="15.75" customHeight="1">
      <c r="A253" s="6"/>
      <c r="B253" s="6"/>
      <c r="C253" s="7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</row>
    <row r="254" spans="1:27" ht="15.75" customHeight="1">
      <c r="A254" s="6"/>
      <c r="B254" s="6"/>
      <c r="C254" s="7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</row>
    <row r="255" spans="1:27" ht="15.75" customHeight="1">
      <c r="A255" s="6"/>
      <c r="B255" s="6"/>
      <c r="C255" s="7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</row>
    <row r="256" spans="1:27" ht="15.75" customHeight="1">
      <c r="A256" s="6"/>
      <c r="B256" s="6"/>
      <c r="C256" s="7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</row>
    <row r="257" spans="1:27" ht="15.75" customHeight="1">
      <c r="A257" s="6"/>
      <c r="B257" s="6"/>
      <c r="C257" s="7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</row>
    <row r="258" spans="1:27" ht="15.75" customHeight="1">
      <c r="A258" s="6"/>
      <c r="B258" s="6"/>
      <c r="C258" s="7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</row>
    <row r="259" spans="1:27" ht="15.75" customHeight="1">
      <c r="A259" s="6"/>
      <c r="B259" s="6"/>
      <c r="C259" s="7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</row>
    <row r="260" spans="1:27" ht="15.75" customHeight="1">
      <c r="A260" s="6"/>
      <c r="B260" s="6"/>
      <c r="C260" s="7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</row>
    <row r="261" spans="1:27" ht="15.75" customHeight="1">
      <c r="A261" s="6"/>
      <c r="B261" s="6"/>
      <c r="C261" s="7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</row>
    <row r="262" spans="1:27" ht="15.75" customHeight="1">
      <c r="A262" s="6"/>
      <c r="B262" s="6"/>
      <c r="C262" s="7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</row>
    <row r="263" spans="1:27" ht="15.75" customHeight="1">
      <c r="A263" s="6"/>
      <c r="B263" s="6"/>
      <c r="C263" s="7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</row>
    <row r="264" spans="1:27" ht="15.75" customHeight="1">
      <c r="A264" s="6"/>
      <c r="B264" s="6"/>
      <c r="C264" s="7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</row>
    <row r="265" spans="1:27" ht="15.75" customHeight="1">
      <c r="A265" s="6"/>
      <c r="B265" s="6"/>
      <c r="C265" s="7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</row>
    <row r="266" spans="1:27" ht="15.75" customHeight="1">
      <c r="A266" s="6"/>
      <c r="B266" s="6"/>
      <c r="C266" s="7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</row>
    <row r="267" spans="1:27" ht="15.75" customHeight="1">
      <c r="A267" s="6"/>
      <c r="B267" s="6"/>
      <c r="C267" s="7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</row>
    <row r="268" spans="1:27" ht="15.75" customHeight="1">
      <c r="A268" s="6"/>
      <c r="B268" s="6"/>
      <c r="C268" s="7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</row>
    <row r="269" spans="1:27" ht="15.75" customHeight="1">
      <c r="A269" s="6"/>
      <c r="B269" s="6"/>
      <c r="C269" s="7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</row>
    <row r="270" spans="1:27" ht="15.75" customHeight="1">
      <c r="A270" s="6"/>
      <c r="B270" s="6"/>
      <c r="C270" s="7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</row>
    <row r="271" spans="1:27" ht="15.75" customHeight="1">
      <c r="A271" s="6"/>
      <c r="B271" s="6"/>
      <c r="C271" s="7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</row>
    <row r="272" spans="1:27" ht="15.75" customHeight="1">
      <c r="A272" s="6"/>
      <c r="B272" s="6"/>
      <c r="C272" s="7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</row>
    <row r="273" spans="1:27" ht="15.75" customHeight="1">
      <c r="A273" s="6"/>
      <c r="B273" s="6"/>
      <c r="C273" s="7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</row>
    <row r="274" spans="1:27" ht="15.75" customHeight="1">
      <c r="A274" s="6"/>
      <c r="B274" s="6"/>
      <c r="C274" s="7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</row>
    <row r="275" spans="1:27" ht="15.75" customHeight="1">
      <c r="A275" s="6"/>
      <c r="B275" s="6"/>
      <c r="C275" s="7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</row>
    <row r="276" spans="1:27" ht="15.75" customHeight="1">
      <c r="A276" s="6"/>
      <c r="B276" s="6"/>
      <c r="C276" s="7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</row>
    <row r="277" spans="1:27" ht="15.75" customHeight="1">
      <c r="A277" s="6"/>
      <c r="B277" s="6"/>
      <c r="C277" s="7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</row>
    <row r="278" spans="1:27" ht="15.75" customHeight="1">
      <c r="A278" s="6"/>
      <c r="B278" s="6"/>
      <c r="C278" s="7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</row>
    <row r="279" spans="1:27" ht="15.75" customHeight="1">
      <c r="A279" s="6"/>
      <c r="B279" s="6"/>
      <c r="C279" s="7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</row>
    <row r="280" spans="1:27" ht="15.75" customHeight="1">
      <c r="A280" s="6"/>
      <c r="B280" s="6"/>
      <c r="C280" s="7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</row>
    <row r="281" spans="1:27" ht="15.75" customHeight="1">
      <c r="A281" s="6"/>
      <c r="B281" s="6"/>
      <c r="C281" s="7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</row>
    <row r="282" spans="1:27" ht="15.75" customHeight="1">
      <c r="A282" s="6"/>
      <c r="B282" s="6"/>
      <c r="C282" s="7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</row>
    <row r="283" spans="1:27" ht="15.75" customHeight="1">
      <c r="A283" s="6"/>
      <c r="B283" s="6"/>
      <c r="C283" s="7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</row>
    <row r="284" spans="1:27" ht="15.75" customHeight="1">
      <c r="A284" s="6"/>
      <c r="B284" s="6"/>
      <c r="C284" s="7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</row>
    <row r="285" spans="1:27" ht="15.75" customHeight="1">
      <c r="A285" s="6"/>
      <c r="B285" s="6"/>
      <c r="C285" s="7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</row>
    <row r="286" spans="1:27" ht="15.75" customHeight="1">
      <c r="A286" s="6"/>
      <c r="B286" s="6"/>
      <c r="C286" s="7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</row>
    <row r="287" spans="1:27" ht="15.75" customHeight="1">
      <c r="A287" s="6"/>
      <c r="B287" s="6"/>
      <c r="C287" s="7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</row>
    <row r="288" spans="1:27" ht="15.75" customHeight="1">
      <c r="A288" s="6"/>
      <c r="B288" s="6"/>
      <c r="C288" s="7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</row>
    <row r="289" spans="1:27" ht="15.75" customHeight="1">
      <c r="A289" s="6"/>
      <c r="B289" s="6"/>
      <c r="C289" s="7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</row>
    <row r="290" spans="1:27" ht="15.75" customHeight="1">
      <c r="A290" s="6"/>
      <c r="B290" s="6"/>
      <c r="C290" s="7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</row>
    <row r="291" spans="1:27" ht="15.75" customHeight="1">
      <c r="A291" s="6"/>
      <c r="B291" s="6"/>
      <c r="C291" s="7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</row>
    <row r="292" spans="1:27" ht="15.75" customHeight="1">
      <c r="A292" s="6"/>
      <c r="B292" s="6"/>
      <c r="C292" s="7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</row>
    <row r="293" spans="1:27" ht="15.75" customHeight="1">
      <c r="A293" s="6"/>
      <c r="B293" s="6"/>
      <c r="C293" s="7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</row>
    <row r="294" spans="1:27" ht="15.75" customHeight="1">
      <c r="A294" s="6"/>
      <c r="B294" s="6"/>
      <c r="C294" s="7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</row>
    <row r="295" spans="1:27" ht="15.75" customHeight="1">
      <c r="A295" s="6"/>
      <c r="B295" s="6"/>
      <c r="C295" s="7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</row>
    <row r="296" spans="1:27" ht="15.75" customHeight="1">
      <c r="A296" s="6"/>
      <c r="B296" s="6"/>
      <c r="C296" s="7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</row>
    <row r="297" spans="1:27" ht="15.75" customHeight="1">
      <c r="A297" s="6"/>
      <c r="B297" s="6"/>
      <c r="C297" s="7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</row>
    <row r="298" spans="1:27" ht="15.75" customHeight="1">
      <c r="A298" s="6"/>
      <c r="B298" s="6"/>
      <c r="C298" s="7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</row>
    <row r="299" spans="1:27" ht="15.75" customHeight="1">
      <c r="A299" s="6"/>
      <c r="B299" s="6"/>
      <c r="C299" s="7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</row>
    <row r="300" spans="1:27" ht="15.75" customHeight="1">
      <c r="A300" s="6"/>
      <c r="B300" s="6"/>
      <c r="C300" s="7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</row>
    <row r="301" spans="1:27" ht="15.75" customHeight="1">
      <c r="A301" s="6"/>
      <c r="B301" s="6"/>
      <c r="C301" s="7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</row>
    <row r="302" spans="1:27" ht="15.75" customHeight="1">
      <c r="A302" s="6"/>
      <c r="B302" s="6"/>
      <c r="C302" s="7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</row>
    <row r="303" spans="1:27" ht="15.75" customHeight="1">
      <c r="A303" s="6"/>
      <c r="B303" s="6"/>
      <c r="C303" s="7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</row>
    <row r="304" spans="1:27" ht="15.75" customHeight="1">
      <c r="A304" s="6"/>
      <c r="B304" s="6"/>
      <c r="C304" s="7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</row>
    <row r="305" spans="1:27" ht="15.75" customHeight="1">
      <c r="A305" s="6"/>
      <c r="B305" s="6"/>
      <c r="C305" s="7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</row>
    <row r="306" spans="1:27" ht="15.75" customHeight="1">
      <c r="A306" s="6"/>
      <c r="B306" s="6"/>
      <c r="C306" s="7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</row>
    <row r="307" spans="1:27" ht="15.75" customHeight="1">
      <c r="A307" s="6"/>
      <c r="B307" s="6"/>
      <c r="C307" s="7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</row>
    <row r="308" spans="1:27" ht="15.75" customHeight="1">
      <c r="A308" s="6"/>
      <c r="B308" s="6"/>
      <c r="C308" s="7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</row>
    <row r="309" spans="1:27" ht="15.75" customHeight="1">
      <c r="A309" s="6"/>
      <c r="B309" s="6"/>
      <c r="C309" s="7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</row>
    <row r="310" spans="1:27" ht="15.75" customHeight="1">
      <c r="A310" s="6"/>
      <c r="B310" s="6"/>
      <c r="C310" s="7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</row>
    <row r="311" spans="1:27" ht="15.75" customHeight="1">
      <c r="A311" s="6"/>
      <c r="B311" s="6"/>
      <c r="C311" s="7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</row>
    <row r="312" spans="1:27" ht="15.75" customHeight="1">
      <c r="A312" s="6"/>
      <c r="B312" s="6"/>
      <c r="C312" s="7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</row>
    <row r="313" spans="1:27" ht="15.75" customHeight="1">
      <c r="A313" s="6"/>
      <c r="B313" s="6"/>
      <c r="C313" s="7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</row>
    <row r="314" spans="1:27" ht="15.75" customHeight="1">
      <c r="A314" s="6"/>
      <c r="B314" s="6"/>
      <c r="C314" s="7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</row>
    <row r="315" spans="1:27" ht="15.75" customHeight="1">
      <c r="A315" s="6"/>
      <c r="B315" s="6"/>
      <c r="C315" s="7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</row>
    <row r="316" spans="1:27" ht="15.75" customHeight="1">
      <c r="A316" s="6"/>
      <c r="B316" s="6"/>
      <c r="C316" s="7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</row>
    <row r="317" spans="1:27" ht="15.75" customHeight="1">
      <c r="A317" s="6"/>
      <c r="B317" s="6"/>
      <c r="C317" s="7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</row>
    <row r="318" spans="1:27" ht="15.75" customHeight="1">
      <c r="A318" s="6"/>
      <c r="B318" s="6"/>
      <c r="C318" s="7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</row>
    <row r="319" spans="1:27" ht="15.75" customHeight="1">
      <c r="A319" s="6"/>
      <c r="B319" s="6"/>
      <c r="C319" s="7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</row>
    <row r="320" spans="1:27" ht="15.75" customHeight="1">
      <c r="A320" s="6"/>
      <c r="B320" s="6"/>
      <c r="C320" s="7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</row>
    <row r="321" spans="1:27" ht="15.75" customHeight="1">
      <c r="A321" s="6"/>
      <c r="B321" s="6"/>
      <c r="C321" s="7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</row>
    <row r="322" spans="1:27" ht="15.75" customHeight="1">
      <c r="A322" s="6"/>
      <c r="B322" s="6"/>
      <c r="C322" s="7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</row>
    <row r="323" spans="1:27" ht="15.75" customHeight="1">
      <c r="A323" s="6"/>
      <c r="B323" s="6"/>
      <c r="C323" s="7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</row>
    <row r="324" spans="1:27" ht="15.75" customHeight="1">
      <c r="A324" s="6"/>
      <c r="B324" s="6"/>
      <c r="C324" s="7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</row>
    <row r="325" spans="1:27" ht="15.75" customHeight="1">
      <c r="A325" s="6"/>
      <c r="B325" s="6"/>
      <c r="C325" s="7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</row>
    <row r="326" spans="1:27" ht="15.75" customHeight="1">
      <c r="A326" s="6"/>
      <c r="B326" s="6"/>
      <c r="C326" s="7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</row>
    <row r="327" spans="1:27" ht="15.75" customHeight="1">
      <c r="A327" s="6"/>
      <c r="B327" s="6"/>
      <c r="C327" s="7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</row>
    <row r="328" spans="1:27" ht="15.75" customHeight="1">
      <c r="A328" s="6"/>
      <c r="B328" s="6"/>
      <c r="C328" s="7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</row>
    <row r="329" spans="1:27" ht="15.75" customHeight="1">
      <c r="A329" s="6"/>
      <c r="B329" s="6"/>
      <c r="C329" s="7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</row>
    <row r="330" spans="1:27" ht="15.75" customHeight="1">
      <c r="A330" s="6"/>
      <c r="B330" s="6"/>
      <c r="C330" s="7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</row>
    <row r="331" spans="1:27" ht="15.75" customHeight="1">
      <c r="A331" s="6"/>
      <c r="B331" s="6"/>
      <c r="C331" s="7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</row>
    <row r="332" spans="1:27" ht="15.75" customHeight="1">
      <c r="A332" s="6"/>
      <c r="B332" s="6"/>
      <c r="C332" s="7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</row>
    <row r="333" spans="1:27" ht="15.75" customHeight="1">
      <c r="A333" s="6"/>
      <c r="B333" s="6"/>
      <c r="C333" s="7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</row>
    <row r="334" spans="1:27" ht="15.75" customHeight="1">
      <c r="A334" s="6"/>
      <c r="B334" s="6"/>
      <c r="C334" s="7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</row>
    <row r="335" spans="1:27" ht="15.75" customHeight="1">
      <c r="A335" s="6"/>
      <c r="B335" s="6"/>
      <c r="C335" s="7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</row>
    <row r="336" spans="1:27" ht="15.75" customHeight="1">
      <c r="A336" s="6"/>
      <c r="B336" s="6"/>
      <c r="C336" s="7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</row>
    <row r="337" spans="1:27" ht="15.75" customHeight="1">
      <c r="A337" s="6"/>
      <c r="B337" s="6"/>
      <c r="C337" s="7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</row>
    <row r="338" spans="1:27" ht="15.75" customHeight="1">
      <c r="A338" s="6"/>
      <c r="B338" s="6"/>
      <c r="C338" s="7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</row>
    <row r="339" spans="1:27" ht="15.75" customHeight="1">
      <c r="A339" s="6"/>
      <c r="B339" s="6"/>
      <c r="C339" s="7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</row>
    <row r="340" spans="1:27" ht="15.75" customHeight="1">
      <c r="A340" s="6"/>
      <c r="B340" s="6"/>
      <c r="C340" s="7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</row>
    <row r="341" spans="1:27" ht="15.75" customHeight="1">
      <c r="A341" s="6"/>
      <c r="B341" s="6"/>
      <c r="C341" s="7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</row>
    <row r="342" spans="1:27" ht="15.75" customHeight="1">
      <c r="A342" s="6"/>
      <c r="B342" s="6"/>
      <c r="C342" s="7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</row>
    <row r="343" spans="1:27" ht="15.75" customHeight="1">
      <c r="A343" s="6"/>
      <c r="B343" s="6"/>
      <c r="C343" s="7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</row>
    <row r="344" spans="1:27" ht="15.75" customHeight="1">
      <c r="A344" s="6"/>
      <c r="B344" s="6"/>
      <c r="C344" s="7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</row>
    <row r="345" spans="1:27" ht="15.75" customHeight="1">
      <c r="A345" s="6"/>
      <c r="B345" s="6"/>
      <c r="C345" s="7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</row>
    <row r="346" spans="1:27" ht="15.75" customHeight="1">
      <c r="A346" s="6"/>
      <c r="B346" s="6"/>
      <c r="C346" s="7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</row>
    <row r="347" spans="1:27" ht="15.75" customHeight="1">
      <c r="A347" s="6"/>
      <c r="B347" s="6"/>
      <c r="C347" s="7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</row>
    <row r="348" spans="1:27" ht="15.75" customHeight="1">
      <c r="A348" s="6"/>
      <c r="B348" s="6"/>
      <c r="C348" s="7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</row>
    <row r="349" spans="1:27" ht="15.75" customHeight="1">
      <c r="A349" s="6"/>
      <c r="B349" s="6"/>
      <c r="C349" s="7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</row>
    <row r="350" spans="1:27" ht="15.75" customHeight="1">
      <c r="A350" s="6"/>
      <c r="B350" s="6"/>
      <c r="C350" s="7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</row>
    <row r="351" spans="1:27" ht="15.75" customHeight="1">
      <c r="A351" s="6"/>
      <c r="B351" s="6"/>
      <c r="C351" s="7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</row>
    <row r="352" spans="1:27" ht="15.75" customHeight="1">
      <c r="A352" s="6"/>
      <c r="B352" s="6"/>
      <c r="C352" s="7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</row>
    <row r="353" spans="1:27" ht="15.75" customHeight="1">
      <c r="A353" s="6"/>
      <c r="B353" s="6"/>
      <c r="C353" s="7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</row>
    <row r="354" spans="1:27" ht="15.75" customHeight="1">
      <c r="A354" s="6"/>
      <c r="B354" s="6"/>
      <c r="C354" s="7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</row>
    <row r="355" spans="1:27" ht="15.75" customHeight="1">
      <c r="A355" s="6"/>
      <c r="B355" s="6"/>
      <c r="C355" s="7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</row>
    <row r="356" spans="1:27" ht="15.75" customHeight="1">
      <c r="A356" s="6"/>
      <c r="B356" s="6"/>
      <c r="C356" s="7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</row>
    <row r="357" spans="1:27" ht="15.75" customHeight="1">
      <c r="A357" s="6"/>
      <c r="B357" s="6"/>
      <c r="C357" s="7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</row>
    <row r="358" spans="1:27" ht="15.75" customHeight="1">
      <c r="A358" s="6"/>
      <c r="B358" s="6"/>
      <c r="C358" s="7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</row>
    <row r="359" spans="1:27" ht="15.75" customHeight="1">
      <c r="A359" s="6"/>
      <c r="B359" s="6"/>
      <c r="C359" s="7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</row>
    <row r="360" spans="1:27" ht="15.75" customHeight="1">
      <c r="A360" s="6"/>
      <c r="B360" s="6"/>
      <c r="C360" s="7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</row>
    <row r="361" spans="1:27" ht="15.75" customHeight="1">
      <c r="A361" s="6"/>
      <c r="B361" s="6"/>
      <c r="C361" s="7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</row>
    <row r="362" spans="1:27" ht="15.75" customHeight="1">
      <c r="A362" s="6"/>
      <c r="B362" s="6"/>
      <c r="C362" s="7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</row>
    <row r="363" spans="1:27" ht="15.75" customHeight="1">
      <c r="A363" s="6"/>
      <c r="B363" s="6"/>
      <c r="C363" s="7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</row>
    <row r="364" spans="1:27" ht="15.75" customHeight="1">
      <c r="A364" s="6"/>
      <c r="B364" s="6"/>
      <c r="C364" s="7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</row>
    <row r="365" spans="1:27" ht="15.75" customHeight="1">
      <c r="A365" s="6"/>
      <c r="B365" s="6"/>
      <c r="C365" s="7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</row>
    <row r="366" spans="1:27" ht="15.75" customHeight="1">
      <c r="A366" s="6"/>
      <c r="B366" s="6"/>
      <c r="C366" s="7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</row>
    <row r="367" spans="1:27" ht="15.75" customHeight="1">
      <c r="A367" s="6"/>
      <c r="B367" s="6"/>
      <c r="C367" s="7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</row>
    <row r="368" spans="1:27" ht="15.75" customHeight="1">
      <c r="A368" s="6"/>
      <c r="B368" s="6"/>
      <c r="C368" s="7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</row>
    <row r="369" spans="1:27" ht="15.75" customHeight="1">
      <c r="A369" s="6"/>
      <c r="B369" s="6"/>
      <c r="C369" s="7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</row>
    <row r="370" spans="1:27" ht="15.75" customHeight="1">
      <c r="A370" s="6"/>
      <c r="B370" s="6"/>
      <c r="C370" s="7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</row>
    <row r="371" spans="1:27" ht="15.75" customHeight="1">
      <c r="A371" s="6"/>
      <c r="B371" s="6"/>
      <c r="C371" s="7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</row>
    <row r="372" spans="1:27" ht="15.75" customHeight="1">
      <c r="A372" s="6"/>
      <c r="B372" s="6"/>
      <c r="C372" s="7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</row>
    <row r="373" spans="1:27" ht="15.75" customHeight="1">
      <c r="A373" s="6"/>
      <c r="B373" s="6"/>
      <c r="C373" s="7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</row>
    <row r="374" spans="1:27" ht="15.75" customHeight="1">
      <c r="A374" s="6"/>
      <c r="B374" s="6"/>
      <c r="C374" s="7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</row>
    <row r="375" spans="1:27" ht="15.75" customHeight="1">
      <c r="A375" s="6"/>
      <c r="B375" s="6"/>
      <c r="C375" s="7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</row>
    <row r="376" spans="1:27" ht="15.75" customHeight="1">
      <c r="A376" s="6"/>
      <c r="B376" s="6"/>
      <c r="C376" s="7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</row>
    <row r="377" spans="1:27" ht="15.75" customHeight="1">
      <c r="A377" s="6"/>
      <c r="B377" s="6"/>
      <c r="C377" s="7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</row>
    <row r="378" spans="1:27" ht="15.75" customHeight="1">
      <c r="A378" s="6"/>
      <c r="B378" s="6"/>
      <c r="C378" s="7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</row>
    <row r="379" spans="1:27" ht="15.75" customHeight="1">
      <c r="A379" s="6"/>
      <c r="B379" s="6"/>
      <c r="C379" s="7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</row>
    <row r="380" spans="1:27" ht="15.75" customHeight="1">
      <c r="A380" s="6"/>
      <c r="B380" s="6"/>
      <c r="C380" s="7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</row>
    <row r="381" spans="1:27" ht="15.75" customHeight="1">
      <c r="A381" s="6"/>
      <c r="B381" s="6"/>
      <c r="C381" s="7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</row>
    <row r="382" spans="1:27" ht="15.75" customHeight="1">
      <c r="A382" s="6"/>
      <c r="B382" s="6"/>
      <c r="C382" s="7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</row>
    <row r="383" spans="1:27" ht="15.75" customHeight="1">
      <c r="A383" s="6"/>
      <c r="B383" s="6"/>
      <c r="C383" s="7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</row>
    <row r="384" spans="1:27" ht="15.75" customHeight="1">
      <c r="A384" s="6"/>
      <c r="B384" s="6"/>
      <c r="C384" s="7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</row>
    <row r="385" spans="1:27" ht="15.75" customHeight="1">
      <c r="A385" s="6"/>
      <c r="B385" s="6"/>
      <c r="C385" s="7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</row>
    <row r="386" spans="1:27" ht="15.75" customHeight="1">
      <c r="A386" s="6"/>
      <c r="B386" s="6"/>
      <c r="C386" s="7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</row>
    <row r="387" spans="1:27" ht="15.75" customHeight="1">
      <c r="A387" s="6"/>
      <c r="B387" s="6"/>
      <c r="C387" s="7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</row>
    <row r="388" spans="1:27" ht="15.75" customHeight="1">
      <c r="A388" s="6"/>
      <c r="B388" s="6"/>
      <c r="C388" s="7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</row>
    <row r="389" spans="1:27" ht="15.75" customHeight="1">
      <c r="A389" s="6"/>
      <c r="B389" s="6"/>
      <c r="C389" s="7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</row>
    <row r="390" spans="1:27" ht="15.75" customHeight="1">
      <c r="A390" s="6"/>
      <c r="B390" s="6"/>
      <c r="C390" s="7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</row>
    <row r="391" spans="1:27" ht="15.75" customHeight="1">
      <c r="A391" s="6"/>
      <c r="B391" s="6"/>
      <c r="C391" s="7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</row>
    <row r="392" spans="1:27" ht="15.75" customHeight="1">
      <c r="A392" s="6"/>
      <c r="B392" s="6"/>
      <c r="C392" s="7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</row>
    <row r="393" spans="1:27" ht="15.75" customHeight="1">
      <c r="A393" s="6"/>
      <c r="B393" s="6"/>
      <c r="C393" s="7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</row>
    <row r="394" spans="1:27" ht="15.75" customHeight="1">
      <c r="A394" s="6"/>
      <c r="B394" s="6"/>
      <c r="C394" s="7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</row>
    <row r="395" spans="1:27" ht="15.75" customHeight="1">
      <c r="A395" s="6"/>
      <c r="B395" s="6"/>
      <c r="C395" s="7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</row>
    <row r="396" spans="1:27" ht="15.75" customHeight="1">
      <c r="A396" s="6"/>
      <c r="B396" s="6"/>
      <c r="C396" s="7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</row>
    <row r="397" spans="1:27" ht="15.75" customHeight="1">
      <c r="A397" s="6"/>
      <c r="B397" s="6"/>
      <c r="C397" s="7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</row>
    <row r="398" spans="1:27" ht="15.75" customHeight="1">
      <c r="A398" s="6"/>
      <c r="B398" s="6"/>
      <c r="C398" s="7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</row>
    <row r="399" spans="1:27" ht="15.75" customHeight="1">
      <c r="A399" s="6"/>
      <c r="B399" s="6"/>
      <c r="C399" s="7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</row>
    <row r="400" spans="1:27" ht="15.75" customHeight="1">
      <c r="A400" s="6"/>
      <c r="B400" s="6"/>
      <c r="C400" s="7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</row>
    <row r="401" spans="1:27" ht="15.75" customHeight="1">
      <c r="A401" s="6"/>
      <c r="B401" s="6"/>
      <c r="C401" s="7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</row>
    <row r="402" spans="1:27" ht="15.75" customHeight="1">
      <c r="A402" s="6"/>
      <c r="B402" s="6"/>
      <c r="C402" s="7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</row>
    <row r="403" spans="1:27" ht="15.75" customHeight="1">
      <c r="A403" s="6"/>
      <c r="B403" s="6"/>
      <c r="C403" s="7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</row>
    <row r="404" spans="1:27" ht="15.75" customHeight="1">
      <c r="A404" s="6"/>
      <c r="B404" s="6"/>
      <c r="C404" s="7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</row>
    <row r="405" spans="1:27" ht="15.75" customHeight="1">
      <c r="A405" s="6"/>
      <c r="B405" s="6"/>
      <c r="C405" s="7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</row>
    <row r="406" spans="1:27" ht="15.75" customHeight="1">
      <c r="A406" s="6"/>
      <c r="B406" s="6"/>
      <c r="C406" s="7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</row>
    <row r="407" spans="1:27" ht="15.75" customHeight="1">
      <c r="A407" s="6"/>
      <c r="B407" s="6"/>
      <c r="C407" s="7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</row>
    <row r="408" spans="1:27" ht="15.75" customHeight="1">
      <c r="A408" s="6"/>
      <c r="B408" s="6"/>
      <c r="C408" s="7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</row>
    <row r="409" spans="1:27" ht="15.75" customHeight="1">
      <c r="A409" s="6"/>
      <c r="B409" s="6"/>
      <c r="C409" s="7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</row>
    <row r="410" spans="1:27" ht="15.75" customHeight="1">
      <c r="A410" s="6"/>
      <c r="B410" s="6"/>
      <c r="C410" s="7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</row>
    <row r="411" spans="1:27" ht="15.75" customHeight="1">
      <c r="A411" s="6"/>
      <c r="B411" s="6"/>
      <c r="C411" s="7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</row>
    <row r="412" spans="1:27" ht="15.75" customHeight="1">
      <c r="A412" s="6"/>
      <c r="B412" s="6"/>
      <c r="C412" s="7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</row>
    <row r="413" spans="1:27" ht="15.75" customHeight="1">
      <c r="A413" s="6"/>
      <c r="B413" s="6"/>
      <c r="C413" s="7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</row>
    <row r="414" spans="1:27" ht="15.75" customHeight="1">
      <c r="A414" s="6"/>
      <c r="B414" s="6"/>
      <c r="C414" s="7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</row>
    <row r="415" spans="1:27" ht="15.75" customHeight="1">
      <c r="A415" s="6"/>
      <c r="B415" s="6"/>
      <c r="C415" s="7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</row>
    <row r="416" spans="1:27" ht="15.75" customHeight="1">
      <c r="A416" s="6"/>
      <c r="B416" s="6"/>
      <c r="C416" s="7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</row>
    <row r="417" spans="1:27" ht="15.75" customHeight="1">
      <c r="A417" s="6"/>
      <c r="B417" s="6"/>
      <c r="C417" s="7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</row>
    <row r="418" spans="1:27" ht="15.75" customHeight="1">
      <c r="A418" s="6"/>
      <c r="B418" s="6"/>
      <c r="C418" s="7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</row>
    <row r="419" spans="1:27" ht="15.75" customHeight="1">
      <c r="A419" s="6"/>
      <c r="B419" s="6"/>
      <c r="C419" s="7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</row>
    <row r="420" spans="1:27" ht="15.75" customHeight="1">
      <c r="A420" s="6"/>
      <c r="B420" s="6"/>
      <c r="C420" s="7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</row>
    <row r="421" spans="1:27" ht="15.75" customHeight="1">
      <c r="A421" s="6"/>
      <c r="B421" s="6"/>
      <c r="C421" s="7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</row>
    <row r="422" spans="1:27" ht="15.75" customHeight="1">
      <c r="A422" s="6"/>
      <c r="B422" s="6"/>
      <c r="C422" s="7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</row>
    <row r="423" spans="1:27" ht="15.75" customHeight="1">
      <c r="A423" s="6"/>
      <c r="B423" s="6"/>
      <c r="C423" s="7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</row>
    <row r="424" spans="1:27" ht="15.75" customHeight="1">
      <c r="A424" s="6"/>
      <c r="B424" s="6"/>
      <c r="C424" s="7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</row>
    <row r="425" spans="1:27" ht="15.75" customHeight="1">
      <c r="A425" s="6"/>
      <c r="B425" s="6"/>
      <c r="C425" s="7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</row>
    <row r="426" spans="1:27" ht="15.75" customHeight="1">
      <c r="A426" s="6"/>
      <c r="B426" s="6"/>
      <c r="C426" s="7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</row>
    <row r="427" spans="1:27" ht="15.75" customHeight="1">
      <c r="A427" s="6"/>
      <c r="B427" s="6"/>
      <c r="C427" s="7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</row>
    <row r="428" spans="1:27" ht="15.75" customHeight="1">
      <c r="A428" s="6"/>
      <c r="B428" s="6"/>
      <c r="C428" s="7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</row>
    <row r="429" spans="1:27" ht="15.75" customHeight="1">
      <c r="A429" s="6"/>
      <c r="B429" s="6"/>
      <c r="C429" s="7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</row>
    <row r="430" spans="1:27" ht="15.75" customHeight="1">
      <c r="A430" s="6"/>
      <c r="B430" s="6"/>
      <c r="C430" s="7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</row>
    <row r="431" spans="1:27" ht="15.75" customHeight="1">
      <c r="A431" s="6"/>
      <c r="B431" s="6"/>
      <c r="C431" s="7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</row>
    <row r="432" spans="1:27" ht="15.75" customHeight="1">
      <c r="A432" s="6"/>
      <c r="B432" s="6"/>
      <c r="C432" s="7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</row>
    <row r="433" spans="1:27" ht="15.75" customHeight="1">
      <c r="A433" s="6"/>
      <c r="B433" s="6"/>
      <c r="C433" s="7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</row>
    <row r="434" spans="1:27" ht="15.75" customHeight="1">
      <c r="A434" s="6"/>
      <c r="B434" s="6"/>
      <c r="C434" s="7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</row>
    <row r="435" spans="1:27" ht="15.75" customHeight="1">
      <c r="A435" s="6"/>
      <c r="B435" s="6"/>
      <c r="C435" s="7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</row>
    <row r="436" spans="1:27" ht="15.75" customHeight="1">
      <c r="A436" s="6"/>
      <c r="B436" s="6"/>
      <c r="C436" s="7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</row>
    <row r="437" spans="1:27" ht="15.75" customHeight="1">
      <c r="A437" s="6"/>
      <c r="B437" s="6"/>
      <c r="C437" s="7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</row>
    <row r="438" spans="1:27" ht="15.75" customHeight="1">
      <c r="A438" s="6"/>
      <c r="B438" s="6"/>
      <c r="C438" s="7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</row>
    <row r="439" spans="1:27" ht="15.75" customHeight="1">
      <c r="A439" s="6"/>
      <c r="B439" s="6"/>
      <c r="C439" s="7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</row>
    <row r="440" spans="1:27" ht="15.75" customHeight="1">
      <c r="A440" s="6"/>
      <c r="B440" s="6"/>
      <c r="C440" s="7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</row>
    <row r="441" spans="1:27" ht="15.75" customHeight="1">
      <c r="A441" s="6"/>
      <c r="B441" s="6"/>
      <c r="C441" s="7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</row>
    <row r="442" spans="1:27" ht="15.75" customHeight="1">
      <c r="A442" s="6"/>
      <c r="B442" s="6"/>
      <c r="C442" s="7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</row>
    <row r="443" spans="1:27" ht="15.75" customHeight="1">
      <c r="A443" s="6"/>
      <c r="B443" s="6"/>
      <c r="C443" s="7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</row>
    <row r="444" spans="1:27" ht="15.75" customHeight="1">
      <c r="A444" s="6"/>
      <c r="B444" s="6"/>
      <c r="C444" s="7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</row>
    <row r="445" spans="1:27" ht="15.75" customHeight="1">
      <c r="A445" s="6"/>
      <c r="B445" s="6"/>
      <c r="C445" s="7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</row>
    <row r="446" spans="1:27" ht="15.75" customHeight="1">
      <c r="A446" s="6"/>
      <c r="B446" s="6"/>
      <c r="C446" s="7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</row>
    <row r="447" spans="1:27" ht="15.75" customHeight="1">
      <c r="A447" s="6"/>
      <c r="B447" s="6"/>
      <c r="C447" s="7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</row>
    <row r="448" spans="1:27" ht="15.75" customHeight="1">
      <c r="A448" s="6"/>
      <c r="B448" s="6"/>
      <c r="C448" s="7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</row>
    <row r="449" spans="1:27" ht="15.75" customHeight="1">
      <c r="A449" s="6"/>
      <c r="B449" s="6"/>
      <c r="C449" s="7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</row>
    <row r="450" spans="1:27" ht="15.75" customHeight="1">
      <c r="A450" s="6"/>
      <c r="B450" s="6"/>
      <c r="C450" s="7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</row>
    <row r="451" spans="1:27" ht="15.75" customHeight="1">
      <c r="A451" s="6"/>
      <c r="B451" s="6"/>
      <c r="C451" s="7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</row>
    <row r="452" spans="1:27" ht="15.75" customHeight="1">
      <c r="A452" s="6"/>
      <c r="B452" s="6"/>
      <c r="C452" s="7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</row>
    <row r="453" spans="1:27" ht="15.75" customHeight="1">
      <c r="A453" s="6"/>
      <c r="B453" s="6"/>
      <c r="C453" s="7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</row>
    <row r="454" spans="1:27" ht="15.75" customHeight="1">
      <c r="A454" s="6"/>
      <c r="B454" s="6"/>
      <c r="C454" s="7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</row>
    <row r="455" spans="1:27" ht="15.75" customHeight="1">
      <c r="A455" s="6"/>
      <c r="B455" s="6"/>
      <c r="C455" s="7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</row>
    <row r="456" spans="1:27" ht="15.75" customHeight="1">
      <c r="A456" s="6"/>
      <c r="B456" s="6"/>
      <c r="C456" s="7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</row>
    <row r="457" spans="1:27" ht="15.75" customHeight="1">
      <c r="A457" s="6"/>
      <c r="B457" s="6"/>
      <c r="C457" s="7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</row>
    <row r="458" spans="1:27" ht="15.75" customHeight="1">
      <c r="A458" s="6"/>
      <c r="B458" s="6"/>
      <c r="C458" s="7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</row>
    <row r="459" spans="1:27" ht="15.75" customHeight="1">
      <c r="A459" s="6"/>
      <c r="B459" s="6"/>
      <c r="C459" s="7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</row>
    <row r="460" spans="1:27" ht="15.75" customHeight="1">
      <c r="A460" s="6"/>
      <c r="B460" s="6"/>
      <c r="C460" s="7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</row>
    <row r="461" spans="1:27" ht="15.75" customHeight="1">
      <c r="A461" s="6"/>
      <c r="B461" s="6"/>
      <c r="C461" s="7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</row>
    <row r="462" spans="1:27" ht="15.75" customHeight="1">
      <c r="A462" s="6"/>
      <c r="B462" s="6"/>
      <c r="C462" s="7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</row>
    <row r="463" spans="1:27" ht="15.75" customHeight="1">
      <c r="A463" s="6"/>
      <c r="B463" s="6"/>
      <c r="C463" s="7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</row>
    <row r="464" spans="1:27" ht="15.75" customHeight="1">
      <c r="A464" s="6"/>
      <c r="B464" s="6"/>
      <c r="C464" s="7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</row>
    <row r="465" spans="1:27" ht="15.75" customHeight="1">
      <c r="A465" s="6"/>
      <c r="B465" s="6"/>
      <c r="C465" s="7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</row>
    <row r="466" spans="1:27" ht="15.75" customHeight="1">
      <c r="A466" s="6"/>
      <c r="B466" s="6"/>
      <c r="C466" s="7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</row>
    <row r="467" spans="1:27" ht="15.75" customHeight="1">
      <c r="A467" s="6"/>
      <c r="B467" s="6"/>
      <c r="C467" s="7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</row>
    <row r="468" spans="1:27" ht="15.75" customHeight="1">
      <c r="A468" s="6"/>
      <c r="B468" s="6"/>
      <c r="C468" s="7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</row>
    <row r="469" spans="1:27" ht="15.75" customHeight="1">
      <c r="A469" s="6"/>
      <c r="B469" s="6"/>
      <c r="C469" s="7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</row>
    <row r="470" spans="1:27" ht="15.75" customHeight="1">
      <c r="A470" s="6"/>
      <c r="B470" s="6"/>
      <c r="C470" s="7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</row>
    <row r="471" spans="1:27" ht="15.75" customHeight="1">
      <c r="A471" s="6"/>
      <c r="B471" s="6"/>
      <c r="C471" s="7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</row>
    <row r="472" spans="1:27" ht="15.75" customHeight="1">
      <c r="A472" s="6"/>
      <c r="B472" s="6"/>
      <c r="C472" s="7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</row>
    <row r="473" spans="1:27" ht="15.75" customHeight="1">
      <c r="A473" s="6"/>
      <c r="B473" s="6"/>
      <c r="C473" s="7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</row>
    <row r="474" spans="1:27" ht="15.75" customHeight="1">
      <c r="A474" s="6"/>
      <c r="B474" s="6"/>
      <c r="C474" s="7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</row>
    <row r="475" spans="1:27" ht="15.75" customHeight="1">
      <c r="A475" s="6"/>
      <c r="B475" s="6"/>
      <c r="C475" s="7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</row>
    <row r="476" spans="1:27" ht="15.75" customHeight="1">
      <c r="A476" s="6"/>
      <c r="B476" s="6"/>
      <c r="C476" s="7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</row>
    <row r="477" spans="1:27" ht="15.75" customHeight="1">
      <c r="A477" s="6"/>
      <c r="B477" s="6"/>
      <c r="C477" s="7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</row>
    <row r="478" spans="1:27" ht="15.75" customHeight="1">
      <c r="A478" s="6"/>
      <c r="B478" s="6"/>
      <c r="C478" s="7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</row>
    <row r="479" spans="1:27" ht="15.75" customHeight="1">
      <c r="A479" s="6"/>
      <c r="B479" s="6"/>
      <c r="C479" s="7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</row>
    <row r="480" spans="1:27" ht="15.75" customHeight="1">
      <c r="A480" s="6"/>
      <c r="B480" s="6"/>
      <c r="C480" s="7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</row>
    <row r="481" spans="1:27" ht="15.75" customHeight="1">
      <c r="A481" s="6"/>
      <c r="B481" s="6"/>
      <c r="C481" s="7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</row>
    <row r="482" spans="1:27" ht="15.75" customHeight="1">
      <c r="A482" s="6"/>
      <c r="B482" s="6"/>
      <c r="C482" s="7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</row>
    <row r="483" spans="1:27" ht="15.75" customHeight="1">
      <c r="A483" s="6"/>
      <c r="B483" s="6"/>
      <c r="C483" s="7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</row>
    <row r="484" spans="1:27" ht="15.75" customHeight="1">
      <c r="A484" s="6"/>
      <c r="B484" s="6"/>
      <c r="C484" s="7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</row>
    <row r="485" spans="1:27" ht="15.75" customHeight="1">
      <c r="A485" s="6"/>
      <c r="B485" s="6"/>
      <c r="C485" s="7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</row>
    <row r="486" spans="1:27" ht="15.75" customHeight="1">
      <c r="A486" s="6"/>
      <c r="B486" s="6"/>
      <c r="C486" s="7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</row>
    <row r="487" spans="1:27" ht="15.75" customHeight="1">
      <c r="A487" s="6"/>
      <c r="B487" s="6"/>
      <c r="C487" s="7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</row>
    <row r="488" spans="1:27" ht="15.75" customHeight="1">
      <c r="A488" s="6"/>
      <c r="B488" s="6"/>
      <c r="C488" s="7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</row>
    <row r="489" spans="1:27" ht="15.75" customHeight="1">
      <c r="A489" s="6"/>
      <c r="B489" s="6"/>
      <c r="C489" s="7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</row>
    <row r="490" spans="1:27" ht="15.75" customHeight="1">
      <c r="A490" s="6"/>
      <c r="B490" s="6"/>
      <c r="C490" s="7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</row>
    <row r="491" spans="1:27" ht="15.75" customHeight="1">
      <c r="A491" s="6"/>
      <c r="B491" s="6"/>
      <c r="C491" s="7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</row>
    <row r="492" spans="1:27" ht="15.75" customHeight="1">
      <c r="A492" s="6"/>
      <c r="B492" s="6"/>
      <c r="C492" s="7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</row>
    <row r="493" spans="1:27" ht="15.75" customHeight="1">
      <c r="A493" s="6"/>
      <c r="B493" s="6"/>
      <c r="C493" s="7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</row>
    <row r="494" spans="1:27" ht="15.75" customHeight="1">
      <c r="A494" s="6"/>
      <c r="B494" s="6"/>
      <c r="C494" s="7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</row>
    <row r="495" spans="1:27" ht="15.75" customHeight="1">
      <c r="A495" s="6"/>
      <c r="B495" s="6"/>
      <c r="C495" s="7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</row>
    <row r="496" spans="1:27" ht="15.75" customHeight="1">
      <c r="A496" s="6"/>
      <c r="B496" s="6"/>
      <c r="C496" s="7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</row>
    <row r="497" spans="1:27" ht="15.75" customHeight="1">
      <c r="A497" s="6"/>
      <c r="B497" s="6"/>
      <c r="C497" s="7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</row>
    <row r="498" spans="1:27" ht="15.75" customHeight="1">
      <c r="A498" s="6"/>
      <c r="B498" s="6"/>
      <c r="C498" s="7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</row>
    <row r="499" spans="1:27" ht="15.75" customHeight="1">
      <c r="A499" s="6"/>
      <c r="B499" s="6"/>
      <c r="C499" s="7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</row>
    <row r="500" spans="1:27" ht="15.75" customHeight="1">
      <c r="A500" s="6"/>
      <c r="B500" s="6"/>
      <c r="C500" s="7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</row>
    <row r="501" spans="1:27" ht="15.75" customHeight="1">
      <c r="A501" s="6"/>
      <c r="B501" s="6"/>
      <c r="C501" s="7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</row>
    <row r="502" spans="1:27" ht="15.75" customHeight="1">
      <c r="A502" s="6"/>
      <c r="B502" s="6"/>
      <c r="C502" s="7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</row>
    <row r="503" spans="1:27" ht="15.75" customHeight="1">
      <c r="A503" s="6"/>
      <c r="B503" s="6"/>
      <c r="C503" s="7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</row>
    <row r="504" spans="1:27" ht="15.75" customHeight="1">
      <c r="A504" s="6"/>
      <c r="B504" s="6"/>
      <c r="C504" s="7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</row>
    <row r="505" spans="1:27" ht="15.75" customHeight="1">
      <c r="A505" s="6"/>
      <c r="B505" s="6"/>
      <c r="C505" s="7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</row>
    <row r="506" spans="1:27" ht="15.75" customHeight="1">
      <c r="A506" s="6"/>
      <c r="B506" s="6"/>
      <c r="C506" s="7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</row>
    <row r="507" spans="1:27" ht="15.75" customHeight="1">
      <c r="A507" s="6"/>
      <c r="B507" s="6"/>
      <c r="C507" s="7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</row>
    <row r="508" spans="1:27" ht="15.75" customHeight="1">
      <c r="A508" s="6"/>
      <c r="B508" s="6"/>
      <c r="C508" s="7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</row>
    <row r="509" spans="1:27" ht="15.75" customHeight="1">
      <c r="A509" s="6"/>
      <c r="B509" s="6"/>
      <c r="C509" s="7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</row>
    <row r="510" spans="1:27" ht="15.75" customHeight="1">
      <c r="A510" s="6"/>
      <c r="B510" s="6"/>
      <c r="C510" s="7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</row>
    <row r="511" spans="1:27" ht="15.75" customHeight="1">
      <c r="A511" s="6"/>
      <c r="B511" s="6"/>
      <c r="C511" s="7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</row>
    <row r="512" spans="1:27" ht="15.75" customHeight="1">
      <c r="A512" s="6"/>
      <c r="B512" s="6"/>
      <c r="C512" s="7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</row>
    <row r="513" spans="1:27" ht="15.75" customHeight="1">
      <c r="A513" s="6"/>
      <c r="B513" s="6"/>
      <c r="C513" s="7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</row>
    <row r="514" spans="1:27" ht="15.75" customHeight="1">
      <c r="A514" s="6"/>
      <c r="B514" s="6"/>
      <c r="C514" s="7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</row>
    <row r="515" spans="1:27" ht="15.75" customHeight="1">
      <c r="A515" s="6"/>
      <c r="B515" s="6"/>
      <c r="C515" s="7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</row>
    <row r="516" spans="1:27" ht="15.75" customHeight="1">
      <c r="A516" s="6"/>
      <c r="B516" s="6"/>
      <c r="C516" s="7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</row>
    <row r="517" spans="1:27" ht="15.75" customHeight="1">
      <c r="A517" s="6"/>
      <c r="B517" s="6"/>
      <c r="C517" s="7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</row>
    <row r="518" spans="1:27" ht="15.75" customHeight="1">
      <c r="A518" s="6"/>
      <c r="B518" s="6"/>
      <c r="C518" s="7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</row>
    <row r="519" spans="1:27" ht="15.75" customHeight="1">
      <c r="A519" s="6"/>
      <c r="B519" s="6"/>
      <c r="C519" s="7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</row>
    <row r="520" spans="1:27" ht="15.75" customHeight="1">
      <c r="A520" s="6"/>
      <c r="B520" s="6"/>
      <c r="C520" s="7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</row>
    <row r="521" spans="1:27" ht="15.75" customHeight="1">
      <c r="A521" s="6"/>
      <c r="B521" s="6"/>
      <c r="C521" s="7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</row>
    <row r="522" spans="1:27" ht="15.75" customHeight="1">
      <c r="A522" s="6"/>
      <c r="B522" s="6"/>
      <c r="C522" s="7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</row>
    <row r="523" spans="1:27" ht="15.75" customHeight="1">
      <c r="A523" s="6"/>
      <c r="B523" s="6"/>
      <c r="C523" s="7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</row>
    <row r="524" spans="1:27" ht="15.75" customHeight="1">
      <c r="A524" s="6"/>
      <c r="B524" s="6"/>
      <c r="C524" s="7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</row>
    <row r="525" spans="1:27" ht="15.75" customHeight="1">
      <c r="A525" s="6"/>
      <c r="B525" s="6"/>
      <c r="C525" s="7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</row>
    <row r="526" spans="1:27" ht="15.75" customHeight="1">
      <c r="A526" s="6"/>
      <c r="B526" s="6"/>
      <c r="C526" s="7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</row>
    <row r="527" spans="1:27" ht="15.75" customHeight="1">
      <c r="A527" s="6"/>
      <c r="B527" s="6"/>
      <c r="C527" s="7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</row>
    <row r="528" spans="1:27" ht="15.75" customHeight="1">
      <c r="A528" s="6"/>
      <c r="B528" s="6"/>
      <c r="C528" s="7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</row>
    <row r="529" spans="1:27" ht="15.75" customHeight="1">
      <c r="A529" s="6"/>
      <c r="B529" s="6"/>
      <c r="C529" s="7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</row>
    <row r="530" spans="1:27" ht="15.75" customHeight="1">
      <c r="A530" s="6"/>
      <c r="B530" s="6"/>
      <c r="C530" s="7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</row>
    <row r="531" spans="1:27" ht="15.75" customHeight="1">
      <c r="A531" s="6"/>
      <c r="B531" s="6"/>
      <c r="C531" s="7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</row>
    <row r="532" spans="1:27" ht="15.75" customHeight="1">
      <c r="A532" s="6"/>
      <c r="B532" s="6"/>
      <c r="C532" s="7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</row>
    <row r="533" spans="1:27" ht="15.75" customHeight="1">
      <c r="A533" s="6"/>
      <c r="B533" s="6"/>
      <c r="C533" s="7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</row>
    <row r="534" spans="1:27" ht="15.75" customHeight="1">
      <c r="A534" s="6"/>
      <c r="B534" s="6"/>
      <c r="C534" s="7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</row>
    <row r="535" spans="1:27" ht="15.75" customHeight="1">
      <c r="A535" s="6"/>
      <c r="B535" s="6"/>
      <c r="C535" s="7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</row>
    <row r="536" spans="1:27" ht="15.75" customHeight="1">
      <c r="A536" s="6"/>
      <c r="B536" s="6"/>
      <c r="C536" s="7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</row>
    <row r="537" spans="1:27" ht="15.75" customHeight="1">
      <c r="A537" s="6"/>
      <c r="B537" s="6"/>
      <c r="C537" s="7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</row>
    <row r="538" spans="1:27" ht="15.75" customHeight="1">
      <c r="A538" s="6"/>
      <c r="B538" s="6"/>
      <c r="C538" s="7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</row>
    <row r="539" spans="1:27" ht="15.75" customHeight="1">
      <c r="A539" s="6"/>
      <c r="B539" s="6"/>
      <c r="C539" s="7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</row>
    <row r="540" spans="1:27" ht="15.75" customHeight="1">
      <c r="A540" s="6"/>
      <c r="B540" s="6"/>
      <c r="C540" s="7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</row>
    <row r="541" spans="1:27" ht="15.75" customHeight="1">
      <c r="A541" s="6"/>
      <c r="B541" s="6"/>
      <c r="C541" s="7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</row>
    <row r="542" spans="1:27" ht="15.75" customHeight="1">
      <c r="A542" s="6"/>
      <c r="B542" s="6"/>
      <c r="C542" s="7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</row>
    <row r="543" spans="1:27" ht="15.75" customHeight="1">
      <c r="A543" s="6"/>
      <c r="B543" s="6"/>
      <c r="C543" s="7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</row>
    <row r="544" spans="1:27" ht="15.75" customHeight="1">
      <c r="A544" s="6"/>
      <c r="B544" s="6"/>
      <c r="C544" s="7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</row>
    <row r="545" spans="1:27" ht="15.75" customHeight="1">
      <c r="A545" s="6"/>
      <c r="B545" s="6"/>
      <c r="C545" s="7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</row>
    <row r="546" spans="1:27" ht="15.75" customHeight="1">
      <c r="A546" s="6"/>
      <c r="B546" s="6"/>
      <c r="C546" s="7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</row>
    <row r="547" spans="1:27" ht="15.75" customHeight="1">
      <c r="A547" s="6"/>
      <c r="B547" s="6"/>
      <c r="C547" s="7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</row>
    <row r="548" spans="1:27" ht="15.75" customHeight="1">
      <c r="A548" s="6"/>
      <c r="B548" s="6"/>
      <c r="C548" s="7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</row>
    <row r="549" spans="1:27" ht="15.75" customHeight="1">
      <c r="A549" s="6"/>
      <c r="B549" s="6"/>
      <c r="C549" s="7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</row>
    <row r="550" spans="1:27" ht="15.75" customHeight="1">
      <c r="A550" s="6"/>
      <c r="B550" s="6"/>
      <c r="C550" s="7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</row>
    <row r="551" spans="1:27" ht="15.75" customHeight="1">
      <c r="A551" s="6"/>
      <c r="B551" s="6"/>
      <c r="C551" s="7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</row>
    <row r="552" spans="1:27" ht="15.75" customHeight="1">
      <c r="A552" s="6"/>
      <c r="B552" s="6"/>
      <c r="C552" s="7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</row>
    <row r="553" spans="1:27" ht="15.75" customHeight="1">
      <c r="A553" s="6"/>
      <c r="B553" s="6"/>
      <c r="C553" s="7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</row>
    <row r="554" spans="1:27" ht="15.75" customHeight="1">
      <c r="A554" s="6"/>
      <c r="B554" s="6"/>
      <c r="C554" s="7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</row>
    <row r="555" spans="1:27" ht="15.75" customHeight="1">
      <c r="A555" s="6"/>
      <c r="B555" s="6"/>
      <c r="C555" s="7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</row>
    <row r="556" spans="1:27" ht="15.75" customHeight="1">
      <c r="A556" s="6"/>
      <c r="B556" s="6"/>
      <c r="C556" s="7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</row>
    <row r="557" spans="1:27" ht="15.75" customHeight="1">
      <c r="A557" s="6"/>
      <c r="B557" s="6"/>
      <c r="C557" s="7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</row>
    <row r="558" spans="1:27" ht="15.75" customHeight="1">
      <c r="A558" s="6"/>
      <c r="B558" s="6"/>
      <c r="C558" s="7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</row>
    <row r="559" spans="1:27" ht="15.75" customHeight="1">
      <c r="A559" s="6"/>
      <c r="B559" s="6"/>
      <c r="C559" s="7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</row>
    <row r="560" spans="1:27" ht="15.75" customHeight="1">
      <c r="A560" s="6"/>
      <c r="B560" s="6"/>
      <c r="C560" s="7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</row>
    <row r="561" spans="1:27" ht="15.75" customHeight="1">
      <c r="A561" s="6"/>
      <c r="B561" s="6"/>
      <c r="C561" s="7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</row>
    <row r="562" spans="1:27" ht="15.75" customHeight="1">
      <c r="A562" s="6"/>
      <c r="B562" s="6"/>
      <c r="C562" s="7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</row>
    <row r="563" spans="1:27" ht="15.75" customHeight="1">
      <c r="A563" s="6"/>
      <c r="B563" s="6"/>
      <c r="C563" s="7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</row>
    <row r="564" spans="1:27" ht="15.75" customHeight="1">
      <c r="A564" s="6"/>
      <c r="B564" s="6"/>
      <c r="C564" s="7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</row>
    <row r="565" spans="1:27" ht="15.75" customHeight="1">
      <c r="A565" s="6"/>
      <c r="B565" s="6"/>
      <c r="C565" s="7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</row>
    <row r="566" spans="1:27" ht="15.75" customHeight="1">
      <c r="A566" s="6"/>
      <c r="B566" s="6"/>
      <c r="C566" s="7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</row>
    <row r="567" spans="1:27" ht="15.75" customHeight="1">
      <c r="A567" s="6"/>
      <c r="B567" s="6"/>
      <c r="C567" s="7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</row>
    <row r="568" spans="1:27" ht="15.75" customHeight="1">
      <c r="A568" s="6"/>
      <c r="B568" s="6"/>
      <c r="C568" s="7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</row>
    <row r="569" spans="1:27" ht="15.75" customHeight="1">
      <c r="A569" s="6"/>
      <c r="B569" s="6"/>
      <c r="C569" s="7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</row>
    <row r="570" spans="1:27" ht="15.75" customHeight="1">
      <c r="A570" s="6"/>
      <c r="B570" s="6"/>
      <c r="C570" s="7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</row>
    <row r="571" spans="1:27" ht="15.75" customHeight="1">
      <c r="A571" s="6"/>
      <c r="B571" s="6"/>
      <c r="C571" s="7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</row>
    <row r="572" spans="1:27" ht="15.75" customHeight="1">
      <c r="A572" s="6"/>
      <c r="B572" s="6"/>
      <c r="C572" s="7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</row>
    <row r="573" spans="1:27" ht="15.75" customHeight="1">
      <c r="A573" s="6"/>
      <c r="B573" s="6"/>
      <c r="C573" s="7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</row>
    <row r="574" spans="1:27" ht="15.75" customHeight="1">
      <c r="A574" s="6"/>
      <c r="B574" s="6"/>
      <c r="C574" s="7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</row>
    <row r="575" spans="1:27" ht="15.75" customHeight="1">
      <c r="A575" s="6"/>
      <c r="B575" s="6"/>
      <c r="C575" s="7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</row>
    <row r="576" spans="1:27" ht="15.75" customHeight="1">
      <c r="A576" s="6"/>
      <c r="B576" s="6"/>
      <c r="C576" s="7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</row>
    <row r="577" spans="1:27" ht="15.75" customHeight="1">
      <c r="A577" s="6"/>
      <c r="B577" s="6"/>
      <c r="C577" s="7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</row>
    <row r="578" spans="1:27" ht="15.75" customHeight="1">
      <c r="A578" s="6"/>
      <c r="B578" s="6"/>
      <c r="C578" s="7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</row>
    <row r="579" spans="1:27" ht="15.75" customHeight="1">
      <c r="A579" s="6"/>
      <c r="B579" s="6"/>
      <c r="C579" s="7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</row>
    <row r="580" spans="1:27" ht="15.75" customHeight="1">
      <c r="A580" s="6"/>
      <c r="B580" s="6"/>
      <c r="C580" s="7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</row>
    <row r="581" spans="1:27" ht="15.75" customHeight="1">
      <c r="A581" s="6"/>
      <c r="B581" s="6"/>
      <c r="C581" s="7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</row>
    <row r="582" spans="1:27" ht="15.75" customHeight="1">
      <c r="A582" s="6"/>
      <c r="B582" s="6"/>
      <c r="C582" s="7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</row>
    <row r="583" spans="1:27" ht="15.75" customHeight="1">
      <c r="A583" s="6"/>
      <c r="B583" s="6"/>
      <c r="C583" s="7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</row>
    <row r="584" spans="1:27" ht="15.75" customHeight="1">
      <c r="A584" s="6"/>
      <c r="B584" s="6"/>
      <c r="C584" s="7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</row>
    <row r="585" spans="1:27" ht="15.75" customHeight="1">
      <c r="A585" s="6"/>
      <c r="B585" s="6"/>
      <c r="C585" s="7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</row>
    <row r="586" spans="1:27" ht="15.75" customHeight="1">
      <c r="A586" s="6"/>
      <c r="B586" s="6"/>
      <c r="C586" s="7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</row>
    <row r="587" spans="1:27" ht="15.75" customHeight="1">
      <c r="A587" s="6"/>
      <c r="B587" s="6"/>
      <c r="C587" s="7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</row>
    <row r="588" spans="1:27" ht="15.75" customHeight="1">
      <c r="A588" s="6"/>
      <c r="B588" s="6"/>
      <c r="C588" s="7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</row>
    <row r="589" spans="1:27" ht="15.75" customHeight="1">
      <c r="A589" s="6"/>
      <c r="B589" s="6"/>
      <c r="C589" s="7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</row>
    <row r="590" spans="1:27" ht="15.75" customHeight="1">
      <c r="A590" s="6"/>
      <c r="B590" s="6"/>
      <c r="C590" s="7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</row>
    <row r="591" spans="1:27" ht="15.75" customHeight="1">
      <c r="A591" s="6"/>
      <c r="B591" s="6"/>
      <c r="C591" s="7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</row>
    <row r="592" spans="1:27" ht="15.75" customHeight="1">
      <c r="A592" s="6"/>
      <c r="B592" s="6"/>
      <c r="C592" s="7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</row>
    <row r="593" spans="1:27" ht="15.75" customHeight="1">
      <c r="A593" s="6"/>
      <c r="B593" s="6"/>
      <c r="C593" s="7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</row>
    <row r="594" spans="1:27" ht="15.75" customHeight="1">
      <c r="A594" s="6"/>
      <c r="B594" s="6"/>
      <c r="C594" s="7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</row>
    <row r="595" spans="1:27" ht="15.75" customHeight="1">
      <c r="A595" s="6"/>
      <c r="B595" s="6"/>
      <c r="C595" s="7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</row>
    <row r="596" spans="1:27" ht="15.75" customHeight="1">
      <c r="A596" s="6"/>
      <c r="B596" s="6"/>
      <c r="C596" s="7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</row>
    <row r="597" spans="1:27" ht="15.75" customHeight="1">
      <c r="A597" s="6"/>
      <c r="B597" s="6"/>
      <c r="C597" s="7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</row>
    <row r="598" spans="1:27" ht="15.75" customHeight="1">
      <c r="A598" s="6"/>
      <c r="B598" s="6"/>
      <c r="C598" s="7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</row>
    <row r="599" spans="1:27" ht="15.75" customHeight="1">
      <c r="A599" s="6"/>
      <c r="B599" s="6"/>
      <c r="C599" s="7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</row>
    <row r="600" spans="1:27" ht="15.75" customHeight="1">
      <c r="A600" s="6"/>
      <c r="B600" s="6"/>
      <c r="C600" s="7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</row>
    <row r="601" spans="1:27" ht="15.75" customHeight="1">
      <c r="A601" s="6"/>
      <c r="B601" s="6"/>
      <c r="C601" s="7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</row>
    <row r="602" spans="1:27" ht="15.75" customHeight="1">
      <c r="A602" s="6"/>
      <c r="B602" s="6"/>
      <c r="C602" s="7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</row>
    <row r="603" spans="1:27" ht="15.75" customHeight="1">
      <c r="A603" s="6"/>
      <c r="B603" s="6"/>
      <c r="C603" s="7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</row>
    <row r="604" spans="1:27" ht="15.75" customHeight="1">
      <c r="A604" s="6"/>
      <c r="B604" s="6"/>
      <c r="C604" s="7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</row>
    <row r="605" spans="1:27" ht="15.75" customHeight="1">
      <c r="A605" s="6"/>
      <c r="B605" s="6"/>
      <c r="C605" s="7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</row>
    <row r="606" spans="1:27" ht="15.75" customHeight="1">
      <c r="A606" s="6"/>
      <c r="B606" s="6"/>
      <c r="C606" s="7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</row>
    <row r="607" spans="1:27" ht="15.75" customHeight="1">
      <c r="A607" s="6"/>
      <c r="B607" s="6"/>
      <c r="C607" s="7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</row>
    <row r="608" spans="1:27" ht="15.75" customHeight="1">
      <c r="A608" s="6"/>
      <c r="B608" s="6"/>
      <c r="C608" s="7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</row>
    <row r="609" spans="1:27" ht="15.75" customHeight="1">
      <c r="A609" s="6"/>
      <c r="B609" s="6"/>
      <c r="C609" s="7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</row>
    <row r="610" spans="1:27" ht="15.75" customHeight="1">
      <c r="A610" s="6"/>
      <c r="B610" s="6"/>
      <c r="C610" s="7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</row>
    <row r="611" spans="1:27" ht="15.75" customHeight="1">
      <c r="A611" s="6"/>
      <c r="B611" s="6"/>
      <c r="C611" s="7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</row>
    <row r="612" spans="1:27" ht="15.75" customHeight="1">
      <c r="A612" s="6"/>
      <c r="B612" s="6"/>
      <c r="C612" s="7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</row>
    <row r="613" spans="1:27" ht="15.75" customHeight="1">
      <c r="A613" s="6"/>
      <c r="B613" s="6"/>
      <c r="C613" s="7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</row>
    <row r="614" spans="1:27" ht="15.75" customHeight="1">
      <c r="A614" s="6"/>
      <c r="B614" s="6"/>
      <c r="C614" s="7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</row>
    <row r="615" spans="1:27" ht="15.75" customHeight="1">
      <c r="A615" s="6"/>
      <c r="B615" s="6"/>
      <c r="C615" s="7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</row>
    <row r="616" spans="1:27" ht="15.75" customHeight="1">
      <c r="A616" s="6"/>
      <c r="B616" s="6"/>
      <c r="C616" s="7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</row>
    <row r="617" spans="1:27" ht="15.75" customHeight="1">
      <c r="A617" s="6"/>
      <c r="B617" s="6"/>
      <c r="C617" s="7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</row>
    <row r="618" spans="1:27" ht="15.75" customHeight="1">
      <c r="A618" s="6"/>
      <c r="B618" s="6"/>
      <c r="C618" s="7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</row>
    <row r="619" spans="1:27" ht="15.75" customHeight="1">
      <c r="A619" s="6"/>
      <c r="B619" s="6"/>
      <c r="C619" s="7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</row>
    <row r="620" spans="1:27" ht="15.75" customHeight="1">
      <c r="A620" s="6"/>
      <c r="B620" s="6"/>
      <c r="C620" s="7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</row>
    <row r="621" spans="1:27" ht="15.75" customHeight="1">
      <c r="A621" s="6"/>
      <c r="B621" s="6"/>
      <c r="C621" s="7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</row>
    <row r="622" spans="1:27" ht="15.75" customHeight="1">
      <c r="A622" s="6"/>
      <c r="B622" s="6"/>
      <c r="C622" s="7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</row>
    <row r="623" spans="1:27" ht="15.75" customHeight="1">
      <c r="A623" s="6"/>
      <c r="B623" s="6"/>
      <c r="C623" s="7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</row>
    <row r="624" spans="1:27" ht="15.75" customHeight="1">
      <c r="A624" s="6"/>
      <c r="B624" s="6"/>
      <c r="C624" s="7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</row>
    <row r="625" spans="1:27" ht="15.75" customHeight="1">
      <c r="A625" s="6"/>
      <c r="B625" s="6"/>
      <c r="C625" s="7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</row>
    <row r="626" spans="1:27" ht="15.75" customHeight="1">
      <c r="A626" s="6"/>
      <c r="B626" s="6"/>
      <c r="C626" s="7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</row>
    <row r="627" spans="1:27" ht="15.75" customHeight="1">
      <c r="A627" s="6"/>
      <c r="B627" s="6"/>
      <c r="C627" s="7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</row>
    <row r="628" spans="1:27" ht="15.75" customHeight="1">
      <c r="A628" s="6"/>
      <c r="B628" s="6"/>
      <c r="C628" s="7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</row>
    <row r="629" spans="1:27" ht="15.75" customHeight="1">
      <c r="A629" s="6"/>
      <c r="B629" s="6"/>
      <c r="C629" s="7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</row>
    <row r="630" spans="1:27" ht="15.75" customHeight="1">
      <c r="A630" s="6"/>
      <c r="B630" s="6"/>
      <c r="C630" s="7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</row>
    <row r="631" spans="1:27" ht="15.75" customHeight="1">
      <c r="A631" s="6"/>
      <c r="B631" s="6"/>
      <c r="C631" s="7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</row>
    <row r="632" spans="1:27" ht="15.75" customHeight="1">
      <c r="A632" s="6"/>
      <c r="B632" s="6"/>
      <c r="C632" s="7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</row>
    <row r="633" spans="1:27" ht="15.75" customHeight="1">
      <c r="A633" s="6"/>
      <c r="B633" s="6"/>
      <c r="C633" s="7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</row>
    <row r="634" spans="1:27" ht="15.75" customHeight="1">
      <c r="A634" s="6"/>
      <c r="B634" s="6"/>
      <c r="C634" s="7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</row>
    <row r="635" spans="1:27" ht="15.75" customHeight="1">
      <c r="A635" s="6"/>
      <c r="B635" s="6"/>
      <c r="C635" s="7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</row>
    <row r="636" spans="1:27" ht="15.75" customHeight="1">
      <c r="A636" s="6"/>
      <c r="B636" s="6"/>
      <c r="C636" s="7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</row>
    <row r="637" spans="1:27" ht="15.75" customHeight="1">
      <c r="A637" s="6"/>
      <c r="B637" s="6"/>
      <c r="C637" s="7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</row>
    <row r="638" spans="1:27" ht="15.75" customHeight="1">
      <c r="A638" s="6"/>
      <c r="B638" s="6"/>
      <c r="C638" s="7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</row>
    <row r="639" spans="1:27" ht="15.75" customHeight="1">
      <c r="A639" s="6"/>
      <c r="B639" s="6"/>
      <c r="C639" s="7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</row>
    <row r="640" spans="1:27" ht="15.75" customHeight="1">
      <c r="A640" s="6"/>
      <c r="B640" s="6"/>
      <c r="C640" s="7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</row>
    <row r="641" spans="1:27" ht="15.75" customHeight="1">
      <c r="A641" s="6"/>
      <c r="B641" s="6"/>
      <c r="C641" s="7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</row>
    <row r="642" spans="1:27" ht="15.75" customHeight="1">
      <c r="A642" s="6"/>
      <c r="B642" s="6"/>
      <c r="C642" s="7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</row>
    <row r="643" spans="1:27" ht="15.75" customHeight="1">
      <c r="A643" s="6"/>
      <c r="B643" s="6"/>
      <c r="C643" s="7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</row>
    <row r="644" spans="1:27" ht="15.75" customHeight="1">
      <c r="A644" s="6"/>
      <c r="B644" s="6"/>
      <c r="C644" s="7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</row>
    <row r="645" spans="1:27" ht="15.75" customHeight="1">
      <c r="A645" s="6"/>
      <c r="B645" s="6"/>
      <c r="C645" s="7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</row>
    <row r="646" spans="1:27" ht="15.75" customHeight="1">
      <c r="A646" s="6"/>
      <c r="B646" s="6"/>
      <c r="C646" s="7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</row>
    <row r="647" spans="1:27" ht="15.75" customHeight="1">
      <c r="A647" s="6"/>
      <c r="B647" s="6"/>
      <c r="C647" s="7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</row>
    <row r="648" spans="1:27" ht="15.75" customHeight="1">
      <c r="A648" s="6"/>
      <c r="B648" s="6"/>
      <c r="C648" s="7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</row>
    <row r="649" spans="1:27" ht="15.75" customHeight="1">
      <c r="A649" s="6"/>
      <c r="B649" s="6"/>
      <c r="C649" s="7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</row>
    <row r="650" spans="1:27" ht="15.75" customHeight="1">
      <c r="A650" s="6"/>
      <c r="B650" s="6"/>
      <c r="C650" s="7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</row>
    <row r="651" spans="1:27" ht="15.75" customHeight="1">
      <c r="A651" s="6"/>
      <c r="B651" s="6"/>
      <c r="C651" s="7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</row>
    <row r="652" spans="1:27" ht="15.75" customHeight="1">
      <c r="A652" s="6"/>
      <c r="B652" s="6"/>
      <c r="C652" s="7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</row>
    <row r="653" spans="1:27" ht="15.75" customHeight="1">
      <c r="A653" s="6"/>
      <c r="B653" s="6"/>
      <c r="C653" s="7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</row>
    <row r="654" spans="1:27" ht="15.75" customHeight="1">
      <c r="A654" s="6"/>
      <c r="B654" s="6"/>
      <c r="C654" s="7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</row>
    <row r="655" spans="1:27" ht="15.75" customHeight="1">
      <c r="A655" s="6"/>
      <c r="B655" s="6"/>
      <c r="C655" s="7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</row>
    <row r="656" spans="1:27" ht="15.75" customHeight="1">
      <c r="A656" s="6"/>
      <c r="B656" s="6"/>
      <c r="C656" s="7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</row>
    <row r="657" spans="1:27" ht="15.75" customHeight="1">
      <c r="A657" s="6"/>
      <c r="B657" s="6"/>
      <c r="C657" s="7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</row>
    <row r="658" spans="1:27" ht="15.75" customHeight="1">
      <c r="A658" s="6"/>
      <c r="B658" s="6"/>
      <c r="C658" s="7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</row>
    <row r="659" spans="1:27" ht="15.75" customHeight="1">
      <c r="A659" s="6"/>
      <c r="B659" s="6"/>
      <c r="C659" s="7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</row>
    <row r="660" spans="1:27" ht="15.75" customHeight="1">
      <c r="A660" s="6"/>
      <c r="B660" s="6"/>
      <c r="C660" s="7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</row>
    <row r="661" spans="1:27" ht="15.75" customHeight="1">
      <c r="A661" s="6"/>
      <c r="B661" s="6"/>
      <c r="C661" s="7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</row>
    <row r="662" spans="1:27" ht="15.75" customHeight="1">
      <c r="A662" s="6"/>
      <c r="B662" s="6"/>
      <c r="C662" s="7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</row>
    <row r="663" spans="1:27" ht="15.75" customHeight="1">
      <c r="A663" s="6"/>
      <c r="B663" s="6"/>
      <c r="C663" s="7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</row>
    <row r="664" spans="1:27" ht="15.75" customHeight="1">
      <c r="A664" s="6"/>
      <c r="B664" s="6"/>
      <c r="C664" s="7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</row>
    <row r="665" spans="1:27" ht="15.75" customHeight="1">
      <c r="A665" s="6"/>
      <c r="B665" s="6"/>
      <c r="C665" s="7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</row>
    <row r="666" spans="1:27" ht="15.75" customHeight="1">
      <c r="A666" s="6"/>
      <c r="B666" s="6"/>
      <c r="C666" s="7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</row>
    <row r="667" spans="1:27" ht="15.75" customHeight="1">
      <c r="A667" s="6"/>
      <c r="B667" s="6"/>
      <c r="C667" s="7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</row>
    <row r="668" spans="1:27" ht="15.75" customHeight="1">
      <c r="A668" s="6"/>
      <c r="B668" s="6"/>
      <c r="C668" s="7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</row>
    <row r="669" spans="1:27" ht="15.75" customHeight="1">
      <c r="A669" s="6"/>
      <c r="B669" s="6"/>
      <c r="C669" s="7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</row>
    <row r="670" spans="1:27" ht="15.75" customHeight="1">
      <c r="A670" s="6"/>
      <c r="B670" s="6"/>
      <c r="C670" s="7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</row>
    <row r="671" spans="1:27" ht="15.75" customHeight="1">
      <c r="A671" s="6"/>
      <c r="B671" s="6"/>
      <c r="C671" s="7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</row>
    <row r="672" spans="1:27" ht="15.75" customHeight="1">
      <c r="A672" s="6"/>
      <c r="B672" s="6"/>
      <c r="C672" s="7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</row>
    <row r="673" spans="1:27" ht="15.75" customHeight="1">
      <c r="A673" s="6"/>
      <c r="B673" s="6"/>
      <c r="C673" s="7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</row>
    <row r="674" spans="1:27" ht="15.75" customHeight="1">
      <c r="A674" s="6"/>
      <c r="B674" s="6"/>
      <c r="C674" s="7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</row>
    <row r="675" spans="1:27" ht="15.75" customHeight="1">
      <c r="A675" s="6"/>
      <c r="B675" s="6"/>
      <c r="C675" s="7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</row>
    <row r="676" spans="1:27" ht="15.75" customHeight="1">
      <c r="A676" s="6"/>
      <c r="B676" s="6"/>
      <c r="C676" s="7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</row>
    <row r="677" spans="1:27" ht="15.75" customHeight="1">
      <c r="A677" s="6"/>
      <c r="B677" s="6"/>
      <c r="C677" s="7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</row>
    <row r="678" spans="1:27" ht="15.75" customHeight="1">
      <c r="A678" s="6"/>
      <c r="B678" s="6"/>
      <c r="C678" s="7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</row>
    <row r="679" spans="1:27" ht="15.75" customHeight="1">
      <c r="A679" s="6"/>
      <c r="B679" s="6"/>
      <c r="C679" s="7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</row>
    <row r="680" spans="1:27" ht="15.75" customHeight="1">
      <c r="A680" s="6"/>
      <c r="B680" s="6"/>
      <c r="C680" s="7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</row>
    <row r="681" spans="1:27" ht="15.75" customHeight="1">
      <c r="A681" s="6"/>
      <c r="B681" s="6"/>
      <c r="C681" s="7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</row>
    <row r="682" spans="1:27" ht="15.75" customHeight="1">
      <c r="A682" s="6"/>
      <c r="B682" s="6"/>
      <c r="C682" s="7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</row>
    <row r="683" spans="1:27" ht="15.75" customHeight="1">
      <c r="A683" s="6"/>
      <c r="B683" s="6"/>
      <c r="C683" s="7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</row>
    <row r="684" spans="1:27" ht="15.75" customHeight="1">
      <c r="A684" s="6"/>
      <c r="B684" s="6"/>
      <c r="C684" s="7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</row>
    <row r="685" spans="1:27" ht="15.75" customHeight="1">
      <c r="A685" s="6"/>
      <c r="B685" s="6"/>
      <c r="C685" s="7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</row>
    <row r="686" spans="1:27" ht="15.75" customHeight="1">
      <c r="A686" s="6"/>
      <c r="B686" s="6"/>
      <c r="C686" s="7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</row>
    <row r="687" spans="1:27" ht="15.75" customHeight="1">
      <c r="A687" s="6"/>
      <c r="B687" s="6"/>
      <c r="C687" s="7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</row>
    <row r="688" spans="1:27" ht="15.75" customHeight="1">
      <c r="A688" s="6"/>
      <c r="B688" s="6"/>
      <c r="C688" s="7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</row>
    <row r="689" spans="1:27" ht="15.75" customHeight="1">
      <c r="A689" s="6"/>
      <c r="B689" s="6"/>
      <c r="C689" s="7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</row>
    <row r="690" spans="1:27" ht="15.75" customHeight="1">
      <c r="A690" s="6"/>
      <c r="B690" s="6"/>
      <c r="C690" s="7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</row>
    <row r="691" spans="1:27" ht="15.75" customHeight="1">
      <c r="A691" s="6"/>
      <c r="B691" s="6"/>
      <c r="C691" s="7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</row>
    <row r="692" spans="1:27" ht="15.75" customHeight="1">
      <c r="A692" s="6"/>
      <c r="B692" s="6"/>
      <c r="C692" s="7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</row>
    <row r="693" spans="1:27" ht="15.75" customHeight="1">
      <c r="A693" s="6"/>
      <c r="B693" s="6"/>
      <c r="C693" s="7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</row>
    <row r="694" spans="1:27" ht="15.75" customHeight="1">
      <c r="A694" s="6"/>
      <c r="B694" s="6"/>
      <c r="C694" s="7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</row>
    <row r="695" spans="1:27" ht="15.75" customHeight="1">
      <c r="A695" s="6"/>
      <c r="B695" s="6"/>
      <c r="C695" s="7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</row>
    <row r="696" spans="1:27" ht="15.75" customHeight="1">
      <c r="A696" s="6"/>
      <c r="B696" s="6"/>
      <c r="C696" s="7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</row>
    <row r="697" spans="1:27" ht="15.75" customHeight="1">
      <c r="A697" s="6"/>
      <c r="B697" s="6"/>
      <c r="C697" s="7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</row>
    <row r="698" spans="1:27" ht="15.75" customHeight="1">
      <c r="A698" s="6"/>
      <c r="B698" s="6"/>
      <c r="C698" s="7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</row>
    <row r="699" spans="1:27" ht="15.75" customHeight="1">
      <c r="A699" s="6"/>
      <c r="B699" s="6"/>
      <c r="C699" s="7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</row>
    <row r="700" spans="1:27" ht="15.75" customHeight="1">
      <c r="A700" s="6"/>
      <c r="B700" s="6"/>
      <c r="C700" s="7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</row>
    <row r="701" spans="1:27" ht="15.75" customHeight="1">
      <c r="A701" s="6"/>
      <c r="B701" s="6"/>
      <c r="C701" s="7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</row>
    <row r="702" spans="1:27" ht="15.75" customHeight="1">
      <c r="A702" s="6"/>
      <c r="B702" s="6"/>
      <c r="C702" s="7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</row>
    <row r="703" spans="1:27" ht="15.75" customHeight="1">
      <c r="A703" s="6"/>
      <c r="B703" s="6"/>
      <c r="C703" s="7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</row>
    <row r="704" spans="1:27" ht="15.75" customHeight="1">
      <c r="A704" s="6"/>
      <c r="B704" s="6"/>
      <c r="C704" s="7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</row>
    <row r="705" spans="1:27" ht="15.75" customHeight="1">
      <c r="A705" s="6"/>
      <c r="B705" s="6"/>
      <c r="C705" s="7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</row>
    <row r="706" spans="1:27" ht="15.75" customHeight="1">
      <c r="A706" s="6"/>
      <c r="B706" s="6"/>
      <c r="C706" s="7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</row>
    <row r="707" spans="1:27" ht="15.75" customHeight="1">
      <c r="A707" s="6"/>
      <c r="B707" s="6"/>
      <c r="C707" s="7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</row>
    <row r="708" spans="1:27" ht="15.75" customHeight="1">
      <c r="A708" s="6"/>
      <c r="B708" s="6"/>
      <c r="C708" s="7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</row>
    <row r="709" spans="1:27" ht="15.75" customHeight="1">
      <c r="A709" s="6"/>
      <c r="B709" s="6"/>
      <c r="C709" s="7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</row>
    <row r="710" spans="1:27" ht="15.75" customHeight="1">
      <c r="A710" s="6"/>
      <c r="B710" s="6"/>
      <c r="C710" s="7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</row>
    <row r="711" spans="1:27" ht="15.75" customHeight="1">
      <c r="A711" s="6"/>
      <c r="B711" s="6"/>
      <c r="C711" s="7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</row>
    <row r="712" spans="1:27" ht="15.75" customHeight="1">
      <c r="A712" s="6"/>
      <c r="B712" s="6"/>
      <c r="C712" s="7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</row>
    <row r="713" spans="1:27" ht="15.75" customHeight="1">
      <c r="A713" s="6"/>
      <c r="B713" s="6"/>
      <c r="C713" s="7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</row>
    <row r="714" spans="1:27" ht="15.75" customHeight="1">
      <c r="A714" s="6"/>
      <c r="B714" s="6"/>
      <c r="C714" s="7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</row>
    <row r="715" spans="1:27" ht="15.75" customHeight="1">
      <c r="A715" s="6"/>
      <c r="B715" s="6"/>
      <c r="C715" s="7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</row>
    <row r="716" spans="1:27" ht="15.75" customHeight="1">
      <c r="A716" s="6"/>
      <c r="B716" s="6"/>
      <c r="C716" s="7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</row>
    <row r="717" spans="1:27" ht="15.75" customHeight="1">
      <c r="A717" s="6"/>
      <c r="B717" s="6"/>
      <c r="C717" s="7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</row>
    <row r="718" spans="1:27" ht="15.75" customHeight="1">
      <c r="A718" s="6"/>
      <c r="B718" s="6"/>
      <c r="C718" s="7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</row>
    <row r="719" spans="1:27" ht="15.75" customHeight="1">
      <c r="A719" s="6"/>
      <c r="B719" s="6"/>
      <c r="C719" s="7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</row>
    <row r="720" spans="1:27" ht="15.75" customHeight="1">
      <c r="A720" s="6"/>
      <c r="B720" s="6"/>
      <c r="C720" s="7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</row>
    <row r="721" spans="1:27" ht="15.75" customHeight="1">
      <c r="A721" s="6"/>
      <c r="B721" s="6"/>
      <c r="C721" s="7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</row>
    <row r="722" spans="1:27" ht="15.75" customHeight="1">
      <c r="A722" s="6"/>
      <c r="B722" s="6"/>
      <c r="C722" s="7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</row>
    <row r="723" spans="1:27" ht="15.75" customHeight="1">
      <c r="A723" s="6"/>
      <c r="B723" s="6"/>
      <c r="C723" s="7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</row>
    <row r="724" spans="1:27" ht="15.75" customHeight="1">
      <c r="A724" s="6"/>
      <c r="B724" s="6"/>
      <c r="C724" s="7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</row>
    <row r="725" spans="1:27" ht="15.75" customHeight="1">
      <c r="A725" s="6"/>
      <c r="B725" s="6"/>
      <c r="C725" s="7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</row>
    <row r="726" spans="1:27" ht="15.75" customHeight="1">
      <c r="A726" s="6"/>
      <c r="B726" s="6"/>
      <c r="C726" s="7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</row>
    <row r="727" spans="1:27" ht="15.75" customHeight="1">
      <c r="A727" s="6"/>
      <c r="B727" s="6"/>
      <c r="C727" s="7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</row>
    <row r="728" spans="1:27" ht="15.75" customHeight="1">
      <c r="A728" s="6"/>
      <c r="B728" s="6"/>
      <c r="C728" s="7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</row>
    <row r="729" spans="1:27" ht="15.75" customHeight="1">
      <c r="A729" s="6"/>
      <c r="B729" s="6"/>
      <c r="C729" s="7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</row>
    <row r="730" spans="1:27" ht="15.75" customHeight="1">
      <c r="A730" s="6"/>
      <c r="B730" s="6"/>
      <c r="C730" s="7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</row>
    <row r="731" spans="1:27" ht="15.75" customHeight="1">
      <c r="A731" s="6"/>
      <c r="B731" s="6"/>
      <c r="C731" s="7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</row>
    <row r="732" spans="1:27" ht="15.75" customHeight="1">
      <c r="A732" s="6"/>
      <c r="B732" s="6"/>
      <c r="C732" s="7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</row>
    <row r="733" spans="1:27" ht="15.75" customHeight="1">
      <c r="A733" s="6"/>
      <c r="B733" s="6"/>
      <c r="C733" s="7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</row>
    <row r="734" spans="1:27" ht="15.75" customHeight="1">
      <c r="A734" s="6"/>
      <c r="B734" s="6"/>
      <c r="C734" s="7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</row>
    <row r="735" spans="1:27" ht="15.75" customHeight="1">
      <c r="A735" s="6"/>
      <c r="B735" s="6"/>
      <c r="C735" s="7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</row>
    <row r="736" spans="1:27" ht="15.75" customHeight="1">
      <c r="A736" s="6"/>
      <c r="B736" s="6"/>
      <c r="C736" s="7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</row>
    <row r="737" spans="1:27" ht="15.75" customHeight="1">
      <c r="A737" s="6"/>
      <c r="B737" s="6"/>
      <c r="C737" s="7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</row>
    <row r="738" spans="1:27" ht="15.75" customHeight="1">
      <c r="A738" s="6"/>
      <c r="B738" s="6"/>
      <c r="C738" s="7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</row>
    <row r="739" spans="1:27" ht="15.75" customHeight="1">
      <c r="A739" s="6"/>
      <c r="B739" s="6"/>
      <c r="C739" s="7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</row>
    <row r="740" spans="1:27" ht="15.75" customHeight="1">
      <c r="A740" s="6"/>
      <c r="B740" s="6"/>
      <c r="C740" s="7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</row>
    <row r="741" spans="1:27" ht="15.75" customHeight="1">
      <c r="A741" s="6"/>
      <c r="B741" s="6"/>
      <c r="C741" s="7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</row>
    <row r="742" spans="1:27" ht="15.75" customHeight="1">
      <c r="A742" s="6"/>
      <c r="B742" s="6"/>
      <c r="C742" s="7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</row>
    <row r="743" spans="1:27" ht="15.75" customHeight="1">
      <c r="A743" s="6"/>
      <c r="B743" s="6"/>
      <c r="C743" s="7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</row>
    <row r="744" spans="1:27" ht="15.75" customHeight="1">
      <c r="A744" s="6"/>
      <c r="B744" s="6"/>
      <c r="C744" s="7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</row>
    <row r="745" spans="1:27" ht="15.75" customHeight="1">
      <c r="A745" s="6"/>
      <c r="B745" s="6"/>
      <c r="C745" s="7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</row>
    <row r="746" spans="1:27" ht="15.75" customHeight="1">
      <c r="A746" s="6"/>
      <c r="B746" s="6"/>
      <c r="C746" s="7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</row>
    <row r="747" spans="1:27" ht="15.75" customHeight="1">
      <c r="A747" s="6"/>
      <c r="B747" s="6"/>
      <c r="C747" s="7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</row>
    <row r="748" spans="1:27" ht="15.75" customHeight="1">
      <c r="A748" s="6"/>
      <c r="B748" s="6"/>
      <c r="C748" s="7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</row>
    <row r="749" spans="1:27" ht="15.75" customHeight="1">
      <c r="A749" s="6"/>
      <c r="B749" s="6"/>
      <c r="C749" s="7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</row>
    <row r="750" spans="1:27" ht="15.75" customHeight="1">
      <c r="A750" s="6"/>
      <c r="B750" s="6"/>
      <c r="C750" s="7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</row>
    <row r="751" spans="1:27" ht="15.75" customHeight="1">
      <c r="A751" s="6"/>
      <c r="B751" s="6"/>
      <c r="C751" s="7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</row>
    <row r="752" spans="1:27" ht="15.75" customHeight="1">
      <c r="A752" s="6"/>
      <c r="B752" s="6"/>
      <c r="C752" s="7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</row>
    <row r="753" spans="1:27" ht="15.75" customHeight="1">
      <c r="A753" s="6"/>
      <c r="B753" s="6"/>
      <c r="C753" s="7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</row>
    <row r="754" spans="1:27" ht="15.75" customHeight="1">
      <c r="A754" s="6"/>
      <c r="B754" s="6"/>
      <c r="C754" s="7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</row>
    <row r="755" spans="1:27" ht="15.75" customHeight="1">
      <c r="A755" s="6"/>
      <c r="B755" s="6"/>
      <c r="C755" s="7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</row>
    <row r="756" spans="1:27" ht="15.75" customHeight="1">
      <c r="A756" s="6"/>
      <c r="B756" s="6"/>
      <c r="C756" s="7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</row>
    <row r="757" spans="1:27" ht="15.75" customHeight="1">
      <c r="A757" s="6"/>
      <c r="B757" s="6"/>
      <c r="C757" s="7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</row>
    <row r="758" spans="1:27" ht="15.75" customHeight="1">
      <c r="A758" s="6"/>
      <c r="B758" s="6"/>
      <c r="C758" s="7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</row>
    <row r="759" spans="1:27" ht="15.75" customHeight="1">
      <c r="A759" s="6"/>
      <c r="B759" s="6"/>
      <c r="C759" s="7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</row>
    <row r="760" spans="1:27" ht="15.75" customHeight="1">
      <c r="A760" s="6"/>
      <c r="B760" s="6"/>
      <c r="C760" s="7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</row>
    <row r="761" spans="1:27" ht="15.75" customHeight="1">
      <c r="A761" s="6"/>
      <c r="B761" s="6"/>
      <c r="C761" s="7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</row>
    <row r="762" spans="1:27" ht="15.75" customHeight="1">
      <c r="A762" s="6"/>
      <c r="B762" s="6"/>
      <c r="C762" s="7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</row>
    <row r="763" spans="1:27" ht="15.75" customHeight="1">
      <c r="A763" s="6"/>
      <c r="B763" s="6"/>
      <c r="C763" s="7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</row>
    <row r="764" spans="1:27" ht="15.75" customHeight="1">
      <c r="A764" s="6"/>
      <c r="B764" s="6"/>
      <c r="C764" s="7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</row>
    <row r="765" spans="1:27" ht="15.75" customHeight="1">
      <c r="A765" s="6"/>
      <c r="B765" s="6"/>
      <c r="C765" s="7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</row>
    <row r="766" spans="1:27" ht="15.75" customHeight="1">
      <c r="A766" s="6"/>
      <c r="B766" s="6"/>
      <c r="C766" s="7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</row>
    <row r="767" spans="1:27" ht="15.75" customHeight="1">
      <c r="A767" s="6"/>
      <c r="B767" s="6"/>
      <c r="C767" s="7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</row>
    <row r="768" spans="1:27" ht="15.75" customHeight="1">
      <c r="A768" s="6"/>
      <c r="B768" s="6"/>
      <c r="C768" s="7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</row>
    <row r="769" spans="1:27" ht="15.75" customHeight="1">
      <c r="A769" s="6"/>
      <c r="B769" s="6"/>
      <c r="C769" s="7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</row>
    <row r="770" spans="1:27" ht="15.75" customHeight="1">
      <c r="A770" s="6"/>
      <c r="B770" s="6"/>
      <c r="C770" s="7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</row>
    <row r="771" spans="1:27" ht="15.75" customHeight="1">
      <c r="A771" s="6"/>
      <c r="B771" s="6"/>
      <c r="C771" s="7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</row>
    <row r="772" spans="1:27" ht="15.75" customHeight="1">
      <c r="A772" s="6"/>
      <c r="B772" s="6"/>
      <c r="C772" s="7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</row>
    <row r="773" spans="1:27" ht="15.75" customHeight="1">
      <c r="A773" s="6"/>
      <c r="B773" s="6"/>
      <c r="C773" s="7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</row>
    <row r="774" spans="1:27" ht="15.75" customHeight="1">
      <c r="A774" s="6"/>
      <c r="B774" s="6"/>
      <c r="C774" s="7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</row>
    <row r="775" spans="1:27" ht="15.75" customHeight="1">
      <c r="A775" s="6"/>
      <c r="B775" s="6"/>
      <c r="C775" s="7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</row>
    <row r="776" spans="1:27" ht="15.75" customHeight="1">
      <c r="A776" s="6"/>
      <c r="B776" s="6"/>
      <c r="C776" s="7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</row>
    <row r="777" spans="1:27" ht="15.75" customHeight="1">
      <c r="A777" s="6"/>
      <c r="B777" s="6"/>
      <c r="C777" s="7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</row>
    <row r="778" spans="1:27" ht="15.75" customHeight="1">
      <c r="A778" s="6"/>
      <c r="B778" s="6"/>
      <c r="C778" s="7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</row>
    <row r="779" spans="1:27" ht="15.75" customHeight="1">
      <c r="A779" s="6"/>
      <c r="B779" s="6"/>
      <c r="C779" s="7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</row>
    <row r="780" spans="1:27" ht="15.75" customHeight="1">
      <c r="A780" s="6"/>
      <c r="B780" s="6"/>
      <c r="C780" s="7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</row>
    <row r="781" spans="1:27" ht="15.75" customHeight="1">
      <c r="A781" s="6"/>
      <c r="B781" s="6"/>
      <c r="C781" s="7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</row>
    <row r="782" spans="1:27" ht="15.75" customHeight="1">
      <c r="A782" s="6"/>
      <c r="B782" s="6"/>
      <c r="C782" s="7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</row>
    <row r="783" spans="1:27" ht="15.75" customHeight="1">
      <c r="A783" s="6"/>
      <c r="B783" s="6"/>
      <c r="C783" s="7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</row>
    <row r="784" spans="1:27" ht="15.75" customHeight="1">
      <c r="A784" s="6"/>
      <c r="B784" s="6"/>
      <c r="C784" s="7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</row>
    <row r="785" spans="1:27" ht="15.75" customHeight="1">
      <c r="A785" s="6"/>
      <c r="B785" s="6"/>
      <c r="C785" s="7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</row>
    <row r="786" spans="1:27" ht="15.75" customHeight="1">
      <c r="A786" s="6"/>
      <c r="B786" s="6"/>
      <c r="C786" s="7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</row>
    <row r="787" spans="1:27" ht="15.75" customHeight="1">
      <c r="A787" s="6"/>
      <c r="B787" s="6"/>
      <c r="C787" s="7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</row>
    <row r="788" spans="1:27" ht="15.75" customHeight="1">
      <c r="A788" s="6"/>
      <c r="B788" s="6"/>
      <c r="C788" s="7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</row>
    <row r="789" spans="1:27" ht="15.75" customHeight="1">
      <c r="A789" s="6"/>
      <c r="B789" s="6"/>
      <c r="C789" s="7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</row>
    <row r="790" spans="1:27" ht="15.75" customHeight="1">
      <c r="A790" s="6"/>
      <c r="B790" s="6"/>
      <c r="C790" s="7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</row>
    <row r="791" spans="1:27" ht="15.75" customHeight="1">
      <c r="A791" s="6"/>
      <c r="B791" s="6"/>
      <c r="C791" s="7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</row>
    <row r="792" spans="1:27" ht="15.75" customHeight="1">
      <c r="A792" s="6"/>
      <c r="B792" s="6"/>
      <c r="C792" s="7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</row>
    <row r="793" spans="1:27" ht="15.75" customHeight="1">
      <c r="A793" s="6"/>
      <c r="B793" s="6"/>
      <c r="C793" s="7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</row>
    <row r="794" spans="1:27" ht="15.75" customHeight="1">
      <c r="A794" s="6"/>
      <c r="B794" s="6"/>
      <c r="C794" s="7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</row>
    <row r="795" spans="1:27" ht="15.75" customHeight="1">
      <c r="A795" s="6"/>
      <c r="B795" s="6"/>
      <c r="C795" s="7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</row>
    <row r="796" spans="1:27" ht="15.75" customHeight="1">
      <c r="A796" s="6"/>
      <c r="B796" s="6"/>
      <c r="C796" s="7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</row>
    <row r="797" spans="1:27" ht="15.75" customHeight="1">
      <c r="A797" s="6"/>
      <c r="B797" s="6"/>
      <c r="C797" s="7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</row>
    <row r="798" spans="1:27" ht="15.75" customHeight="1">
      <c r="A798" s="6"/>
      <c r="B798" s="6"/>
      <c r="C798" s="7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</row>
    <row r="799" spans="1:27" ht="15.75" customHeight="1">
      <c r="A799" s="6"/>
      <c r="B799" s="6"/>
      <c r="C799" s="7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</row>
    <row r="800" spans="1:27" ht="15.75" customHeight="1">
      <c r="A800" s="6"/>
      <c r="B800" s="6"/>
      <c r="C800" s="7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</row>
    <row r="801" spans="1:27" ht="15.75" customHeight="1">
      <c r="A801" s="6"/>
      <c r="B801" s="6"/>
      <c r="C801" s="7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</row>
    <row r="802" spans="1:27" ht="15.75" customHeight="1">
      <c r="A802" s="6"/>
      <c r="B802" s="6"/>
      <c r="C802" s="7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</row>
    <row r="803" spans="1:27" ht="15.75" customHeight="1">
      <c r="A803" s="6"/>
      <c r="B803" s="6"/>
      <c r="C803" s="7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</row>
    <row r="804" spans="1:27" ht="15.75" customHeight="1">
      <c r="A804" s="6"/>
      <c r="B804" s="6"/>
      <c r="C804" s="7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</row>
    <row r="805" spans="1:27" ht="15.75" customHeight="1">
      <c r="A805" s="6"/>
      <c r="B805" s="6"/>
      <c r="C805" s="7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</row>
    <row r="806" spans="1:27" ht="15.75" customHeight="1">
      <c r="A806" s="6"/>
      <c r="B806" s="6"/>
      <c r="C806" s="7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</row>
    <row r="807" spans="1:27" ht="15.75" customHeight="1">
      <c r="A807" s="6"/>
      <c r="B807" s="6"/>
      <c r="C807" s="7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</row>
    <row r="808" spans="1:27" ht="15.75" customHeight="1">
      <c r="A808" s="6"/>
      <c r="B808" s="6"/>
      <c r="C808" s="7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</row>
    <row r="809" spans="1:27" ht="15.75" customHeight="1">
      <c r="A809" s="6"/>
      <c r="B809" s="6"/>
      <c r="C809" s="7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</row>
    <row r="810" spans="1:27" ht="15.75" customHeight="1">
      <c r="A810" s="6"/>
      <c r="B810" s="6"/>
      <c r="C810" s="7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</row>
    <row r="811" spans="1:27" ht="15.75" customHeight="1">
      <c r="A811" s="6"/>
      <c r="B811" s="6"/>
      <c r="C811" s="7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</row>
    <row r="812" spans="1:27" ht="15.75" customHeight="1">
      <c r="A812" s="6"/>
      <c r="B812" s="6"/>
      <c r="C812" s="7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</row>
    <row r="813" spans="1:27" ht="15.75" customHeight="1">
      <c r="A813" s="6"/>
      <c r="B813" s="6"/>
      <c r="C813" s="7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</row>
    <row r="814" spans="1:27" ht="15.75" customHeight="1">
      <c r="A814" s="6"/>
      <c r="B814" s="6"/>
      <c r="C814" s="7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</row>
    <row r="815" spans="1:27" ht="15.75" customHeight="1">
      <c r="A815" s="6"/>
      <c r="B815" s="6"/>
      <c r="C815" s="7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</row>
    <row r="816" spans="1:27" ht="15.75" customHeight="1">
      <c r="A816" s="6"/>
      <c r="B816" s="6"/>
      <c r="C816" s="7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</row>
    <row r="817" spans="1:27" ht="15.75" customHeight="1">
      <c r="A817" s="6"/>
      <c r="B817" s="6"/>
      <c r="C817" s="7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</row>
    <row r="818" spans="1:27" ht="15.75" customHeight="1">
      <c r="A818" s="6"/>
      <c r="B818" s="6"/>
      <c r="C818" s="7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</row>
    <row r="819" spans="1:27" ht="15.75" customHeight="1">
      <c r="A819" s="6"/>
      <c r="B819" s="6"/>
      <c r="C819" s="7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</row>
    <row r="820" spans="1:27" ht="15.75" customHeight="1">
      <c r="A820" s="6"/>
      <c r="B820" s="6"/>
      <c r="C820" s="7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</row>
    <row r="821" spans="1:27" ht="15.75" customHeight="1">
      <c r="A821" s="6"/>
      <c r="B821" s="6"/>
      <c r="C821" s="7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</row>
    <row r="822" spans="1:27" ht="15.75" customHeight="1">
      <c r="A822" s="6"/>
      <c r="B822" s="6"/>
      <c r="C822" s="7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</row>
    <row r="823" spans="1:27" ht="15.75" customHeight="1">
      <c r="A823" s="6"/>
      <c r="B823" s="6"/>
      <c r="C823" s="7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</row>
    <row r="824" spans="1:27" ht="15.75" customHeight="1">
      <c r="A824" s="6"/>
      <c r="B824" s="6"/>
      <c r="C824" s="7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</row>
    <row r="825" spans="1:27" ht="15.75" customHeight="1">
      <c r="A825" s="6"/>
      <c r="B825" s="6"/>
      <c r="C825" s="7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</row>
    <row r="826" spans="1:27" ht="15.75" customHeight="1">
      <c r="A826" s="6"/>
      <c r="B826" s="6"/>
      <c r="C826" s="7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</row>
    <row r="827" spans="1:27" ht="15.75" customHeight="1">
      <c r="A827" s="6"/>
      <c r="B827" s="6"/>
      <c r="C827" s="7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</row>
    <row r="828" spans="1:27" ht="15.75" customHeight="1">
      <c r="A828" s="6"/>
      <c r="B828" s="6"/>
      <c r="C828" s="7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</row>
    <row r="829" spans="1:27" ht="15.75" customHeight="1">
      <c r="A829" s="6"/>
      <c r="B829" s="6"/>
      <c r="C829" s="7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</row>
    <row r="830" spans="1:27" ht="15.75" customHeight="1">
      <c r="A830" s="6"/>
      <c r="B830" s="6"/>
      <c r="C830" s="7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</row>
    <row r="831" spans="1:27" ht="15.75" customHeight="1">
      <c r="A831" s="6"/>
      <c r="B831" s="6"/>
      <c r="C831" s="7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</row>
    <row r="832" spans="1:27" ht="15.75" customHeight="1">
      <c r="A832" s="6"/>
      <c r="B832" s="6"/>
      <c r="C832" s="7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</row>
    <row r="833" spans="1:27" ht="15.75" customHeight="1">
      <c r="A833" s="6"/>
      <c r="B833" s="6"/>
      <c r="C833" s="7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</row>
    <row r="834" spans="1:27" ht="15.75" customHeight="1">
      <c r="A834" s="6"/>
      <c r="B834" s="6"/>
      <c r="C834" s="7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</row>
    <row r="835" spans="1:27" ht="15.75" customHeight="1">
      <c r="A835" s="6"/>
      <c r="B835" s="6"/>
      <c r="C835" s="7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</row>
    <row r="836" spans="1:27" ht="15.75" customHeight="1">
      <c r="A836" s="6"/>
      <c r="B836" s="6"/>
      <c r="C836" s="7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</row>
    <row r="837" spans="1:27" ht="15.75" customHeight="1">
      <c r="A837" s="6"/>
      <c r="B837" s="6"/>
      <c r="C837" s="7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</row>
    <row r="838" spans="1:27" ht="15.75" customHeight="1">
      <c r="A838" s="6"/>
      <c r="B838" s="6"/>
      <c r="C838" s="7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</row>
    <row r="839" spans="1:27" ht="15.75" customHeight="1">
      <c r="A839" s="6"/>
      <c r="B839" s="6"/>
      <c r="C839" s="7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</row>
    <row r="840" spans="1:27" ht="15.75" customHeight="1">
      <c r="A840" s="6"/>
      <c r="B840" s="6"/>
      <c r="C840" s="7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</row>
    <row r="841" spans="1:27" ht="15.75" customHeight="1">
      <c r="A841" s="6"/>
      <c r="B841" s="6"/>
      <c r="C841" s="7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</row>
    <row r="842" spans="1:27" ht="15.75" customHeight="1">
      <c r="A842" s="6"/>
      <c r="B842" s="6"/>
      <c r="C842" s="7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</row>
    <row r="843" spans="1:27" ht="15.75" customHeight="1">
      <c r="A843" s="6"/>
      <c r="B843" s="6"/>
      <c r="C843" s="7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</row>
    <row r="844" spans="1:27" ht="15.75" customHeight="1">
      <c r="A844" s="6"/>
      <c r="B844" s="6"/>
      <c r="C844" s="7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</row>
    <row r="845" spans="1:27" ht="15.75" customHeight="1">
      <c r="A845" s="6"/>
      <c r="B845" s="6"/>
      <c r="C845" s="7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</row>
    <row r="846" spans="1:27" ht="15.75" customHeight="1">
      <c r="A846" s="6"/>
      <c r="B846" s="6"/>
      <c r="C846" s="7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</row>
    <row r="847" spans="1:27" ht="15.75" customHeight="1">
      <c r="A847" s="6"/>
      <c r="B847" s="6"/>
      <c r="C847" s="7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</row>
    <row r="848" spans="1:27" ht="15.75" customHeight="1">
      <c r="A848" s="6"/>
      <c r="B848" s="6"/>
      <c r="C848" s="7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</row>
    <row r="849" spans="1:27" ht="15.75" customHeight="1">
      <c r="A849" s="6"/>
      <c r="B849" s="6"/>
      <c r="C849" s="7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</row>
    <row r="850" spans="1:27" ht="15.75" customHeight="1">
      <c r="A850" s="6"/>
      <c r="B850" s="6"/>
      <c r="C850" s="7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</row>
    <row r="851" spans="1:27" ht="15.75" customHeight="1">
      <c r="A851" s="6"/>
      <c r="B851" s="6"/>
      <c r="C851" s="7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</row>
    <row r="852" spans="1:27" ht="15.75" customHeight="1">
      <c r="A852" s="6"/>
      <c r="B852" s="6"/>
      <c r="C852" s="7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</row>
    <row r="853" spans="1:27" ht="15.75" customHeight="1">
      <c r="A853" s="6"/>
      <c r="B853" s="6"/>
      <c r="C853" s="7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</row>
    <row r="854" spans="1:27" ht="15.75" customHeight="1">
      <c r="A854" s="6"/>
      <c r="B854" s="6"/>
      <c r="C854" s="7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</row>
    <row r="855" spans="1:27" ht="15.75" customHeight="1">
      <c r="A855" s="6"/>
      <c r="B855" s="6"/>
      <c r="C855" s="7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</row>
    <row r="856" spans="1:27" ht="15.75" customHeight="1">
      <c r="A856" s="6"/>
      <c r="B856" s="6"/>
      <c r="C856" s="7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</row>
    <row r="857" spans="1:27" ht="15.75" customHeight="1">
      <c r="A857" s="6"/>
      <c r="B857" s="6"/>
      <c r="C857" s="7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</row>
    <row r="858" spans="1:27" ht="15.75" customHeight="1">
      <c r="A858" s="6"/>
      <c r="B858" s="6"/>
      <c r="C858" s="7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</row>
    <row r="859" spans="1:27" ht="15.75" customHeight="1">
      <c r="A859" s="6"/>
      <c r="B859" s="6"/>
      <c r="C859" s="7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</row>
    <row r="860" spans="1:27" ht="15.75" customHeight="1">
      <c r="A860" s="6"/>
      <c r="B860" s="6"/>
      <c r="C860" s="7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</row>
    <row r="861" spans="1:27" ht="15.75" customHeight="1">
      <c r="A861" s="6"/>
      <c r="B861" s="6"/>
      <c r="C861" s="7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</row>
    <row r="862" spans="1:27" ht="15.75" customHeight="1">
      <c r="A862" s="6"/>
      <c r="B862" s="6"/>
      <c r="C862" s="7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</row>
    <row r="863" spans="1:27" ht="15.75" customHeight="1">
      <c r="A863" s="6"/>
      <c r="B863" s="6"/>
      <c r="C863" s="7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</row>
    <row r="864" spans="1:27" ht="15.75" customHeight="1">
      <c r="A864" s="6"/>
      <c r="B864" s="6"/>
      <c r="C864" s="7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</row>
    <row r="865" spans="1:27" ht="15.75" customHeight="1">
      <c r="A865" s="6"/>
      <c r="B865" s="6"/>
      <c r="C865" s="7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</row>
    <row r="866" spans="1:27" ht="15.75" customHeight="1">
      <c r="A866" s="6"/>
      <c r="B866" s="6"/>
      <c r="C866" s="7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</row>
    <row r="867" spans="1:27" ht="15.75" customHeight="1">
      <c r="A867" s="6"/>
      <c r="B867" s="6"/>
      <c r="C867" s="7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</row>
    <row r="868" spans="1:27" ht="15.75" customHeight="1">
      <c r="A868" s="6"/>
      <c r="B868" s="6"/>
      <c r="C868" s="7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</row>
    <row r="869" spans="1:27" ht="15.75" customHeight="1">
      <c r="A869" s="6"/>
      <c r="B869" s="6"/>
      <c r="C869" s="7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</row>
    <row r="870" spans="1:27" ht="15.75" customHeight="1">
      <c r="A870" s="6"/>
      <c r="B870" s="6"/>
      <c r="C870" s="7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</row>
    <row r="871" spans="1:27" ht="15.75" customHeight="1">
      <c r="A871" s="6"/>
      <c r="B871" s="6"/>
      <c r="C871" s="7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</row>
    <row r="872" spans="1:27" ht="15.75" customHeight="1">
      <c r="A872" s="6"/>
      <c r="B872" s="6"/>
      <c r="C872" s="7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</row>
    <row r="873" spans="1:27" ht="15.75" customHeight="1">
      <c r="A873" s="6"/>
      <c r="B873" s="6"/>
      <c r="C873" s="7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</row>
    <row r="874" spans="1:27" ht="15.75" customHeight="1">
      <c r="A874" s="6"/>
      <c r="B874" s="6"/>
      <c r="C874" s="7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</row>
    <row r="875" spans="1:27" ht="15.75" customHeight="1">
      <c r="A875" s="6"/>
      <c r="B875" s="6"/>
      <c r="C875" s="7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</row>
    <row r="876" spans="1:27" ht="15.75" customHeight="1">
      <c r="A876" s="6"/>
      <c r="B876" s="6"/>
      <c r="C876" s="7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</row>
    <row r="877" spans="1:27" ht="15.75" customHeight="1">
      <c r="A877" s="6"/>
      <c r="B877" s="6"/>
      <c r="C877" s="7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</row>
    <row r="878" spans="1:27" ht="15.75" customHeight="1">
      <c r="A878" s="6"/>
      <c r="B878" s="6"/>
      <c r="C878" s="7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</row>
    <row r="879" spans="1:27" ht="15.75" customHeight="1">
      <c r="A879" s="6"/>
      <c r="B879" s="6"/>
      <c r="C879" s="7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</row>
    <row r="880" spans="1:27" ht="15.75" customHeight="1">
      <c r="A880" s="6"/>
      <c r="B880" s="6"/>
      <c r="C880" s="7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</row>
    <row r="881" spans="1:27" ht="15.75" customHeight="1">
      <c r="A881" s="6"/>
      <c r="B881" s="6"/>
      <c r="C881" s="7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</row>
    <row r="882" spans="1:27" ht="15.75" customHeight="1">
      <c r="A882" s="6"/>
      <c r="B882" s="6"/>
      <c r="C882" s="7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</row>
    <row r="883" spans="1:27" ht="15.75" customHeight="1">
      <c r="A883" s="6"/>
      <c r="B883" s="6"/>
      <c r="C883" s="7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</row>
    <row r="884" spans="1:27" ht="15.75" customHeight="1">
      <c r="A884" s="6"/>
      <c r="B884" s="6"/>
      <c r="C884" s="7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</row>
    <row r="885" spans="1:27" ht="15.75" customHeight="1">
      <c r="A885" s="6"/>
      <c r="B885" s="6"/>
      <c r="C885" s="7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</row>
    <row r="886" spans="1:27" ht="15.75" customHeight="1">
      <c r="A886" s="6"/>
      <c r="B886" s="6"/>
      <c r="C886" s="7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</row>
    <row r="887" spans="1:27" ht="15.75" customHeight="1">
      <c r="A887" s="6"/>
      <c r="B887" s="6"/>
      <c r="C887" s="7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</row>
    <row r="888" spans="1:27" ht="15.75" customHeight="1">
      <c r="A888" s="6"/>
      <c r="B888" s="6"/>
      <c r="C888" s="7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</row>
    <row r="889" spans="1:27" ht="15.75" customHeight="1">
      <c r="A889" s="6"/>
      <c r="B889" s="6"/>
      <c r="C889" s="7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</row>
    <row r="890" spans="1:27" ht="15.75" customHeight="1">
      <c r="A890" s="6"/>
      <c r="B890" s="6"/>
      <c r="C890" s="7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</row>
    <row r="891" spans="1:27" ht="15.75" customHeight="1">
      <c r="A891" s="6"/>
      <c r="B891" s="6"/>
      <c r="C891" s="7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</row>
    <row r="892" spans="1:27" ht="15.75" customHeight="1">
      <c r="A892" s="6"/>
      <c r="B892" s="6"/>
      <c r="C892" s="7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</row>
    <row r="893" spans="1:27" ht="15.75" customHeight="1">
      <c r="A893" s="6"/>
      <c r="B893" s="6"/>
      <c r="C893" s="7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</row>
    <row r="894" spans="1:27" ht="15.75" customHeight="1">
      <c r="A894" s="6"/>
      <c r="B894" s="6"/>
      <c r="C894" s="7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</row>
    <row r="895" spans="1:27" ht="15.75" customHeight="1">
      <c r="A895" s="6"/>
      <c r="B895" s="6"/>
      <c r="C895" s="7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</row>
    <row r="896" spans="1:27" ht="15.75" customHeight="1">
      <c r="A896" s="6"/>
      <c r="B896" s="6"/>
      <c r="C896" s="7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</row>
    <row r="897" spans="1:27" ht="15.75" customHeight="1">
      <c r="A897" s="6"/>
      <c r="B897" s="6"/>
      <c r="C897" s="7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</row>
    <row r="898" spans="1:27" ht="15.75" customHeight="1">
      <c r="A898" s="6"/>
      <c r="B898" s="6"/>
      <c r="C898" s="7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</row>
    <row r="899" spans="1:27" ht="15.75" customHeight="1">
      <c r="A899" s="6"/>
      <c r="B899" s="6"/>
      <c r="C899" s="7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</row>
    <row r="900" spans="1:27" ht="15.75" customHeight="1">
      <c r="A900" s="6"/>
      <c r="B900" s="6"/>
      <c r="C900" s="7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</row>
    <row r="901" spans="1:27" ht="15.75" customHeight="1">
      <c r="A901" s="6"/>
      <c r="B901" s="6"/>
      <c r="C901" s="7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</row>
    <row r="902" spans="1:27" ht="15.75" customHeight="1">
      <c r="A902" s="6"/>
      <c r="B902" s="6"/>
      <c r="C902" s="7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</row>
    <row r="903" spans="1:27" ht="15.75" customHeight="1">
      <c r="A903" s="6"/>
      <c r="B903" s="6"/>
      <c r="C903" s="7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</row>
    <row r="904" spans="1:27" ht="15.75" customHeight="1">
      <c r="A904" s="6"/>
      <c r="B904" s="6"/>
      <c r="C904" s="7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</row>
    <row r="905" spans="1:27" ht="15.75" customHeight="1">
      <c r="A905" s="6"/>
      <c r="B905" s="6"/>
      <c r="C905" s="7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</row>
    <row r="906" spans="1:27" ht="15.75" customHeight="1">
      <c r="A906" s="6"/>
      <c r="B906" s="6"/>
      <c r="C906" s="7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</row>
    <row r="907" spans="1:27" ht="15.75" customHeight="1">
      <c r="A907" s="6"/>
      <c r="B907" s="6"/>
      <c r="C907" s="7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</row>
    <row r="908" spans="1:27" ht="15.75" customHeight="1">
      <c r="A908" s="6"/>
      <c r="B908" s="6"/>
      <c r="C908" s="7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</row>
    <row r="909" spans="1:27" ht="15.75" customHeight="1">
      <c r="A909" s="6"/>
      <c r="B909" s="6"/>
      <c r="C909" s="7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</row>
    <row r="910" spans="1:27" ht="15.75" customHeight="1">
      <c r="A910" s="6"/>
      <c r="B910" s="6"/>
      <c r="C910" s="7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</row>
    <row r="911" spans="1:27" ht="15.75" customHeight="1">
      <c r="A911" s="6"/>
      <c r="B911" s="6"/>
      <c r="C911" s="7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</row>
    <row r="912" spans="1:27" ht="15.75" customHeight="1">
      <c r="A912" s="6"/>
      <c r="B912" s="6"/>
      <c r="C912" s="7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</row>
    <row r="913" spans="1:27" ht="15.75" customHeight="1">
      <c r="A913" s="6"/>
      <c r="B913" s="6"/>
      <c r="C913" s="7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</row>
    <row r="914" spans="1:27" ht="15.75" customHeight="1">
      <c r="A914" s="6"/>
      <c r="B914" s="6"/>
      <c r="C914" s="7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</row>
    <row r="915" spans="1:27" ht="15.75" customHeight="1">
      <c r="A915" s="6"/>
      <c r="B915" s="6"/>
      <c r="C915" s="7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</row>
    <row r="916" spans="1:27" ht="15.75" customHeight="1">
      <c r="A916" s="6"/>
      <c r="B916" s="6"/>
      <c r="C916" s="7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</row>
    <row r="917" spans="1:27" ht="15.75" customHeight="1">
      <c r="A917" s="6"/>
      <c r="B917" s="6"/>
      <c r="C917" s="7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</row>
    <row r="918" spans="1:27" ht="15.75" customHeight="1">
      <c r="A918" s="6"/>
      <c r="B918" s="6"/>
      <c r="C918" s="7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</row>
    <row r="919" spans="1:27" ht="15.75" customHeight="1">
      <c r="A919" s="6"/>
      <c r="B919" s="6"/>
      <c r="C919" s="7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</row>
    <row r="920" spans="1:27" ht="15.75" customHeight="1">
      <c r="A920" s="6"/>
      <c r="B920" s="6"/>
      <c r="C920" s="7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</row>
    <row r="921" spans="1:27" ht="15.75" customHeight="1">
      <c r="A921" s="6"/>
      <c r="B921" s="6"/>
      <c r="C921" s="7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</row>
    <row r="922" spans="1:27" ht="15.75" customHeight="1">
      <c r="A922" s="6"/>
      <c r="B922" s="6"/>
      <c r="C922" s="7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</row>
    <row r="923" spans="1:27" ht="15.75" customHeight="1">
      <c r="A923" s="6"/>
      <c r="B923" s="6"/>
      <c r="C923" s="7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</row>
    <row r="924" spans="1:27" ht="15.75" customHeight="1">
      <c r="A924" s="6"/>
      <c r="B924" s="6"/>
      <c r="C924" s="7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</row>
    <row r="925" spans="1:27" ht="15.75" customHeight="1">
      <c r="A925" s="6"/>
      <c r="B925" s="6"/>
      <c r="C925" s="7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</row>
    <row r="926" spans="1:27" ht="15.75" customHeight="1">
      <c r="A926" s="6"/>
      <c r="B926" s="6"/>
      <c r="C926" s="7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</row>
    <row r="927" spans="1:27" ht="15.75" customHeight="1">
      <c r="A927" s="6"/>
      <c r="B927" s="6"/>
      <c r="C927" s="7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</row>
    <row r="928" spans="1:27" ht="15.75" customHeight="1">
      <c r="A928" s="6"/>
      <c r="B928" s="6"/>
      <c r="C928" s="7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</row>
    <row r="929" spans="1:27" ht="15.75" customHeight="1">
      <c r="A929" s="6"/>
      <c r="B929" s="6"/>
      <c r="C929" s="7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</row>
    <row r="930" spans="1:27" ht="15.75" customHeight="1">
      <c r="A930" s="6"/>
      <c r="B930" s="6"/>
      <c r="C930" s="7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</row>
    <row r="931" spans="1:27" ht="15.75" customHeight="1">
      <c r="A931" s="6"/>
      <c r="B931" s="6"/>
      <c r="C931" s="7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</row>
    <row r="932" spans="1:27" ht="15.75" customHeight="1">
      <c r="A932" s="6"/>
      <c r="B932" s="6"/>
      <c r="C932" s="7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</row>
    <row r="933" spans="1:27" ht="15.75" customHeight="1">
      <c r="A933" s="6"/>
      <c r="B933" s="6"/>
      <c r="C933" s="7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</row>
    <row r="934" spans="1:27" ht="15.75" customHeight="1">
      <c r="A934" s="6"/>
      <c r="B934" s="6"/>
      <c r="C934" s="7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</row>
    <row r="935" spans="1:27" ht="15.75" customHeight="1">
      <c r="A935" s="6"/>
      <c r="B935" s="6"/>
      <c r="C935" s="7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</row>
    <row r="936" spans="1:27" ht="15.75" customHeight="1">
      <c r="A936" s="6"/>
      <c r="B936" s="6"/>
      <c r="C936" s="7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</row>
    <row r="937" spans="1:27" ht="15.75" customHeight="1">
      <c r="A937" s="6"/>
      <c r="B937" s="6"/>
      <c r="C937" s="7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</row>
    <row r="938" spans="1:27" ht="15.75" customHeight="1">
      <c r="A938" s="6"/>
      <c r="B938" s="6"/>
      <c r="C938" s="7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</row>
    <row r="939" spans="1:27" ht="15.75" customHeight="1">
      <c r="A939" s="6"/>
      <c r="B939" s="6"/>
      <c r="C939" s="7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</row>
    <row r="940" spans="1:27" ht="15.75" customHeight="1">
      <c r="A940" s="6"/>
      <c r="B940" s="6"/>
      <c r="C940" s="7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</row>
    <row r="941" spans="1:27" ht="15.75" customHeight="1">
      <c r="A941" s="6"/>
      <c r="B941" s="6"/>
      <c r="C941" s="7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</row>
    <row r="942" spans="1:27" ht="15.75" customHeight="1">
      <c r="A942" s="6"/>
      <c r="B942" s="6"/>
      <c r="C942" s="7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</row>
    <row r="943" spans="1:27" ht="15.75" customHeight="1">
      <c r="A943" s="6"/>
      <c r="B943" s="6"/>
      <c r="C943" s="7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</row>
    <row r="944" spans="1:27" ht="15.75" customHeight="1">
      <c r="A944" s="6"/>
      <c r="B944" s="6"/>
      <c r="C944" s="7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</row>
    <row r="945" spans="1:27" ht="15.75" customHeight="1">
      <c r="A945" s="6"/>
      <c r="B945" s="6"/>
      <c r="C945" s="7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</row>
    <row r="946" spans="1:27" ht="15.75" customHeight="1">
      <c r="A946" s="6"/>
      <c r="B946" s="6"/>
      <c r="C946" s="7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</row>
    <row r="947" spans="1:27" ht="15.75" customHeight="1">
      <c r="A947" s="6"/>
      <c r="B947" s="6"/>
      <c r="C947" s="7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</row>
    <row r="948" spans="1:27" ht="15.75" customHeight="1">
      <c r="A948" s="6"/>
      <c r="B948" s="6"/>
      <c r="C948" s="7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</row>
    <row r="949" spans="1:27" ht="15.75" customHeight="1">
      <c r="A949" s="6"/>
      <c r="B949" s="6"/>
      <c r="C949" s="7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</row>
    <row r="950" spans="1:27" ht="15.75" customHeight="1">
      <c r="A950" s="6"/>
      <c r="B950" s="6"/>
      <c r="C950" s="7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</row>
    <row r="951" spans="1:27" ht="15.75" customHeight="1">
      <c r="A951" s="6"/>
      <c r="B951" s="6"/>
      <c r="C951" s="7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</row>
    <row r="952" spans="1:27" ht="15.75" customHeight="1">
      <c r="A952" s="6"/>
      <c r="B952" s="6"/>
      <c r="C952" s="7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</row>
    <row r="953" spans="1:27" ht="15.75" customHeight="1">
      <c r="A953" s="6"/>
      <c r="B953" s="6"/>
      <c r="C953" s="7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</row>
    <row r="954" spans="1:27" ht="15.75" customHeight="1">
      <c r="A954" s="6"/>
      <c r="B954" s="6"/>
      <c r="C954" s="7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</row>
    <row r="955" spans="1:27" ht="15.75" customHeight="1">
      <c r="A955" s="6"/>
      <c r="B955" s="6"/>
      <c r="C955" s="7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</row>
    <row r="956" spans="1:27" ht="15.75" customHeight="1">
      <c r="A956" s="6"/>
      <c r="B956" s="6"/>
      <c r="C956" s="7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</row>
    <row r="957" spans="1:27" ht="15.75" customHeight="1">
      <c r="A957" s="6"/>
      <c r="B957" s="6"/>
      <c r="C957" s="7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</row>
    <row r="958" spans="1:27" ht="15.75" customHeight="1">
      <c r="A958" s="6"/>
      <c r="B958" s="6"/>
      <c r="C958" s="7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</row>
    <row r="959" spans="1:27" ht="15.75" customHeight="1">
      <c r="A959" s="6"/>
      <c r="B959" s="6"/>
      <c r="C959" s="7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</row>
    <row r="960" spans="1:27" ht="15.75" customHeight="1">
      <c r="A960" s="6"/>
      <c r="B960" s="6"/>
      <c r="C960" s="7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</row>
    <row r="961" spans="1:27" ht="15.75" customHeight="1">
      <c r="A961" s="6"/>
      <c r="B961" s="6"/>
      <c r="C961" s="7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</row>
    <row r="962" spans="1:27" ht="15.75" customHeight="1">
      <c r="A962" s="6"/>
      <c r="B962" s="6"/>
      <c r="C962" s="7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</row>
    <row r="963" spans="1:27" ht="15.75" customHeight="1">
      <c r="A963" s="6"/>
      <c r="B963" s="6"/>
      <c r="C963" s="7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</row>
    <row r="964" spans="1:27" ht="15.75" customHeight="1">
      <c r="A964" s="6"/>
      <c r="B964" s="6"/>
      <c r="C964" s="7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</row>
    <row r="965" spans="1:27" ht="15.75" customHeight="1">
      <c r="A965" s="6"/>
      <c r="B965" s="6"/>
      <c r="C965" s="7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</row>
    <row r="966" spans="1:27" ht="15.75" customHeight="1">
      <c r="A966" s="6"/>
      <c r="B966" s="6"/>
      <c r="C966" s="7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</row>
    <row r="967" spans="1:27" ht="15.75" customHeight="1">
      <c r="A967" s="6"/>
      <c r="B967" s="6"/>
      <c r="C967" s="7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</row>
    <row r="968" spans="1:27" ht="15.75" customHeight="1">
      <c r="A968" s="6"/>
      <c r="B968" s="6"/>
      <c r="C968" s="7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</row>
    <row r="969" spans="1:27" ht="15.75" customHeight="1">
      <c r="A969" s="6"/>
      <c r="B969" s="6"/>
      <c r="C969" s="7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</row>
    <row r="970" spans="1:27" ht="15.75" customHeight="1">
      <c r="A970" s="6"/>
      <c r="B970" s="6"/>
      <c r="C970" s="7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</row>
    <row r="971" spans="1:27" ht="15.75" customHeight="1">
      <c r="A971" s="6"/>
      <c r="B971" s="6"/>
      <c r="C971" s="7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</row>
    <row r="972" spans="1:27" ht="15.75" customHeight="1">
      <c r="A972" s="6"/>
      <c r="B972" s="6"/>
      <c r="C972" s="7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</row>
    <row r="973" spans="1:27" ht="15.75" customHeight="1">
      <c r="A973" s="6"/>
      <c r="B973" s="6"/>
      <c r="C973" s="7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</row>
    <row r="974" spans="1:27" ht="15.75" customHeight="1">
      <c r="A974" s="6"/>
      <c r="B974" s="6"/>
      <c r="C974" s="7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</row>
    <row r="975" spans="1:27" ht="15.75" customHeight="1">
      <c r="A975" s="6"/>
      <c r="B975" s="6"/>
      <c r="C975" s="7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</row>
    <row r="976" spans="1:27" ht="15.75" customHeight="1">
      <c r="A976" s="6"/>
      <c r="B976" s="6"/>
      <c r="C976" s="7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</row>
    <row r="977" spans="1:27" ht="15.75" customHeight="1">
      <c r="A977" s="6"/>
      <c r="B977" s="6"/>
      <c r="C977" s="7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</row>
    <row r="978" spans="1:27" ht="15.75" customHeight="1">
      <c r="A978" s="6"/>
      <c r="B978" s="6"/>
      <c r="C978" s="7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</row>
    <row r="979" spans="1:27" ht="15.75" customHeight="1">
      <c r="A979" s="6"/>
      <c r="B979" s="6"/>
      <c r="C979" s="7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</row>
    <row r="980" spans="1:27" ht="15.75" customHeight="1">
      <c r="A980" s="6"/>
      <c r="B980" s="6"/>
      <c r="C980" s="7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</row>
    <row r="981" spans="1:27" ht="15.75" customHeight="1">
      <c r="A981" s="6"/>
      <c r="B981" s="6"/>
      <c r="C981" s="7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</row>
    <row r="982" spans="1:27" ht="15.75" customHeight="1">
      <c r="A982" s="6"/>
      <c r="B982" s="6"/>
      <c r="C982" s="7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</row>
    <row r="983" spans="1:27" ht="15.75" customHeight="1">
      <c r="A983" s="6"/>
      <c r="B983" s="6"/>
      <c r="C983" s="7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</row>
    <row r="984" spans="1:27" ht="15.75" customHeight="1">
      <c r="A984" s="6"/>
      <c r="B984" s="6"/>
      <c r="C984" s="7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</row>
    <row r="985" spans="1:27" ht="15.75" customHeight="1">
      <c r="A985" s="6"/>
      <c r="B985" s="6"/>
      <c r="C985" s="7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</row>
    <row r="986" spans="1:27" ht="15.75" customHeight="1">
      <c r="A986" s="6"/>
      <c r="B986" s="6"/>
      <c r="C986" s="7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</row>
    <row r="987" spans="1:27" ht="15.75" customHeight="1">
      <c r="A987" s="6"/>
      <c r="B987" s="6"/>
      <c r="C987" s="7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</row>
    <row r="988" spans="1:27" ht="15.75" customHeight="1">
      <c r="A988" s="6"/>
      <c r="B988" s="6"/>
      <c r="C988" s="7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</row>
    <row r="989" spans="1:27" ht="15.75" customHeight="1">
      <c r="A989" s="6"/>
      <c r="B989" s="6"/>
      <c r="C989" s="7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</row>
    <row r="990" spans="1:27" ht="15.75" customHeight="1">
      <c r="A990" s="6"/>
      <c r="B990" s="6"/>
      <c r="C990" s="7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</row>
    <row r="991" spans="1:27" ht="15.75" customHeight="1">
      <c r="A991" s="6"/>
      <c r="B991" s="6"/>
      <c r="C991" s="7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</row>
    <row r="992" spans="1:27" ht="15.75" customHeight="1">
      <c r="A992" s="6"/>
      <c r="B992" s="6"/>
      <c r="C992" s="7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</row>
    <row r="993" spans="1:27" ht="15.75" customHeight="1">
      <c r="A993" s="6"/>
      <c r="B993" s="6"/>
      <c r="C993" s="7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</row>
    <row r="994" spans="1:27" ht="15.75" customHeight="1">
      <c r="A994" s="6"/>
      <c r="B994" s="6"/>
      <c r="C994" s="7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</row>
    <row r="995" spans="1:27" ht="16">
      <c r="A995" s="6"/>
      <c r="B995" s="6"/>
      <c r="C995" s="7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</row>
  </sheetData>
  <mergeCells count="8">
    <mergeCell ref="F3:F4"/>
    <mergeCell ref="G3:G4"/>
    <mergeCell ref="H3:H4"/>
    <mergeCell ref="A3:A4"/>
    <mergeCell ref="B3:B4"/>
    <mergeCell ref="C3:C4"/>
    <mergeCell ref="D3:D4"/>
    <mergeCell ref="E3:E4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AO1003"/>
  <sheetViews>
    <sheetView workbookViewId="0"/>
  </sheetViews>
  <sheetFormatPr baseColWidth="10" defaultColWidth="11.1640625" defaultRowHeight="15" customHeight="1"/>
  <cols>
    <col min="1" max="1" width="17.83203125" customWidth="1"/>
    <col min="2" max="2" width="11.1640625" customWidth="1"/>
    <col min="3" max="4" width="20.83203125" customWidth="1"/>
    <col min="5" max="5" width="19.83203125" customWidth="1"/>
    <col min="6" max="6" width="17.33203125" customWidth="1"/>
    <col min="7" max="7" width="20.83203125" customWidth="1"/>
    <col min="8" max="9" width="11.1640625" customWidth="1"/>
    <col min="10" max="14" width="19.83203125" customWidth="1"/>
    <col min="15" max="16" width="11.1640625" customWidth="1"/>
    <col min="17" max="21" width="12" customWidth="1"/>
    <col min="22" max="41" width="11.1640625" customWidth="1"/>
  </cols>
  <sheetData>
    <row r="1" spans="1:41">
      <c r="A1" s="73" t="s">
        <v>1196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>
      <c r="A3" s="278" t="s">
        <v>1197</v>
      </c>
      <c r="B3" s="153"/>
      <c r="C3" s="55" t="s">
        <v>1198</v>
      </c>
      <c r="D3" s="55" t="s">
        <v>1199</v>
      </c>
      <c r="E3" s="55" t="s">
        <v>1200</v>
      </c>
      <c r="F3" s="55" t="s">
        <v>1201</v>
      </c>
      <c r="G3" s="59" t="s">
        <v>1202</v>
      </c>
      <c r="H3" s="278" t="s">
        <v>40</v>
      </c>
      <c r="I3" s="228"/>
      <c r="J3" s="229" t="s">
        <v>1203</v>
      </c>
      <c r="K3" s="229" t="s">
        <v>1204</v>
      </c>
      <c r="L3" s="229" t="s">
        <v>1205</v>
      </c>
      <c r="M3" s="229" t="s">
        <v>1206</v>
      </c>
      <c r="N3" s="230" t="s">
        <v>1207</v>
      </c>
      <c r="O3" s="19"/>
      <c r="P3" s="19"/>
      <c r="Q3" s="231"/>
      <c r="R3" s="231"/>
      <c r="S3" s="231"/>
      <c r="T3" s="231"/>
      <c r="U3" s="231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>
      <c r="A4" s="269"/>
      <c r="B4" s="232" t="s">
        <v>82</v>
      </c>
      <c r="C4" s="15" t="s">
        <v>1208</v>
      </c>
      <c r="D4" s="15" t="s">
        <v>1209</v>
      </c>
      <c r="E4" s="15" t="s">
        <v>1210</v>
      </c>
      <c r="F4" s="15" t="s">
        <v>1211</v>
      </c>
      <c r="G4" s="15" t="s">
        <v>1212</v>
      </c>
      <c r="H4" s="269"/>
      <c r="I4" s="233" t="s">
        <v>82</v>
      </c>
      <c r="J4" s="234" t="s">
        <v>1213</v>
      </c>
      <c r="K4" s="44" t="s">
        <v>1214</v>
      </c>
      <c r="L4" s="44" t="s">
        <v>1215</v>
      </c>
      <c r="M4" s="44" t="s">
        <v>1216</v>
      </c>
      <c r="N4" s="235" t="s">
        <v>1217</v>
      </c>
      <c r="O4" s="9"/>
      <c r="P4" s="9"/>
      <c r="Q4" s="9"/>
      <c r="R4" s="9"/>
      <c r="S4" s="9"/>
      <c r="T4" s="12"/>
      <c r="U4" s="12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>
      <c r="A5" s="269"/>
      <c r="B5" s="232" t="s">
        <v>127</v>
      </c>
      <c r="C5" s="15" t="s">
        <v>1218</v>
      </c>
      <c r="D5" s="15" t="s">
        <v>1219</v>
      </c>
      <c r="E5" s="15" t="s">
        <v>1220</v>
      </c>
      <c r="F5" s="15" t="s">
        <v>1221</v>
      </c>
      <c r="G5" s="15" t="s">
        <v>1222</v>
      </c>
      <c r="H5" s="269"/>
      <c r="I5" s="236" t="s">
        <v>127</v>
      </c>
      <c r="J5" s="237" t="s">
        <v>1223</v>
      </c>
      <c r="K5" s="15" t="s">
        <v>1224</v>
      </c>
      <c r="L5" s="15" t="s">
        <v>1225</v>
      </c>
      <c r="M5" s="15" t="s">
        <v>1226</v>
      </c>
      <c r="N5" s="238" t="s">
        <v>1227</v>
      </c>
      <c r="O5" s="9"/>
      <c r="P5" s="9"/>
      <c r="Q5" s="9"/>
      <c r="R5" s="9"/>
      <c r="S5" s="9"/>
      <c r="T5" s="12"/>
      <c r="U5" s="12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1">
      <c r="A6" s="269"/>
      <c r="B6" s="232" t="s">
        <v>162</v>
      </c>
      <c r="C6" s="15" t="s">
        <v>1228</v>
      </c>
      <c r="D6" s="15" t="s">
        <v>1229</v>
      </c>
      <c r="E6" s="15" t="s">
        <v>1230</v>
      </c>
      <c r="F6" s="15" t="s">
        <v>1231</v>
      </c>
      <c r="G6" s="15" t="s">
        <v>1232</v>
      </c>
      <c r="H6" s="269"/>
      <c r="I6" s="236" t="s">
        <v>162</v>
      </c>
      <c r="J6" s="237" t="s">
        <v>1233</v>
      </c>
      <c r="K6" s="15" t="s">
        <v>1234</v>
      </c>
      <c r="L6" s="15" t="s">
        <v>1235</v>
      </c>
      <c r="M6" s="15" t="s">
        <v>1236</v>
      </c>
      <c r="N6" s="238" t="s">
        <v>1237</v>
      </c>
      <c r="O6" s="9"/>
      <c r="P6" s="9"/>
      <c r="Q6" s="9"/>
      <c r="R6" s="9"/>
      <c r="S6" s="9"/>
      <c r="T6" s="12"/>
      <c r="U6" s="12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1">
      <c r="A7" s="269"/>
      <c r="B7" s="232" t="s">
        <v>239</v>
      </c>
      <c r="C7" s="15" t="s">
        <v>1238</v>
      </c>
      <c r="D7" s="15" t="s">
        <v>1239</v>
      </c>
      <c r="E7" s="15" t="s">
        <v>1240</v>
      </c>
      <c r="F7" s="15" t="s">
        <v>1241</v>
      </c>
      <c r="G7" s="15" t="s">
        <v>1242</v>
      </c>
      <c r="H7" s="269"/>
      <c r="I7" s="236" t="s">
        <v>239</v>
      </c>
      <c r="J7" s="237" t="s">
        <v>1243</v>
      </c>
      <c r="K7" s="15" t="s">
        <v>1244</v>
      </c>
      <c r="L7" s="15" t="s">
        <v>1245</v>
      </c>
      <c r="M7" s="15" t="s">
        <v>1246</v>
      </c>
      <c r="N7" s="238" t="s">
        <v>1247</v>
      </c>
      <c r="O7" s="9"/>
      <c r="P7" s="9"/>
      <c r="Q7" s="9"/>
      <c r="R7" s="9"/>
      <c r="S7" s="9"/>
      <c r="T7" s="12"/>
      <c r="U7" s="12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1">
      <c r="A8" s="269"/>
      <c r="B8" s="232" t="s">
        <v>301</v>
      </c>
      <c r="C8" s="15" t="s">
        <v>1248</v>
      </c>
      <c r="D8" s="15" t="s">
        <v>1249</v>
      </c>
      <c r="E8" s="15" t="s">
        <v>1250</v>
      </c>
      <c r="F8" s="15" t="s">
        <v>1251</v>
      </c>
      <c r="G8" s="15" t="s">
        <v>1252</v>
      </c>
      <c r="H8" s="269"/>
      <c r="I8" s="236" t="s">
        <v>301</v>
      </c>
      <c r="J8" s="237" t="s">
        <v>1253</v>
      </c>
      <c r="K8" s="15" t="s">
        <v>1254</v>
      </c>
      <c r="L8" s="15" t="s">
        <v>1255</v>
      </c>
      <c r="M8" s="15" t="s">
        <v>1256</v>
      </c>
      <c r="N8" s="238" t="s">
        <v>1257</v>
      </c>
      <c r="O8" s="9"/>
      <c r="P8" s="9"/>
      <c r="Q8" s="9"/>
      <c r="R8" s="9"/>
      <c r="S8" s="9"/>
      <c r="T8" s="12"/>
      <c r="U8" s="12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1">
      <c r="A9" s="269"/>
      <c r="B9" s="232" t="s">
        <v>350</v>
      </c>
      <c r="C9" s="15" t="s">
        <v>1258</v>
      </c>
      <c r="D9" s="15" t="s">
        <v>1259</v>
      </c>
      <c r="E9" s="15" t="s">
        <v>1260</v>
      </c>
      <c r="F9" s="15" t="s">
        <v>1261</v>
      </c>
      <c r="G9" s="15" t="s">
        <v>1262</v>
      </c>
      <c r="H9" s="269"/>
      <c r="I9" s="236" t="s">
        <v>350</v>
      </c>
      <c r="J9" s="237" t="s">
        <v>1263</v>
      </c>
      <c r="K9" s="15" t="s">
        <v>1264</v>
      </c>
      <c r="L9" s="15" t="s">
        <v>1265</v>
      </c>
      <c r="M9" s="15" t="s">
        <v>1266</v>
      </c>
      <c r="N9" s="238" t="s">
        <v>1267</v>
      </c>
      <c r="O9" s="9"/>
      <c r="P9" s="9"/>
      <c r="Q9" s="9"/>
      <c r="R9" s="9"/>
      <c r="S9" s="9"/>
      <c r="T9" s="12"/>
      <c r="U9" s="12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1">
      <c r="A10" s="269"/>
      <c r="B10" s="232" t="s">
        <v>401</v>
      </c>
      <c r="C10" s="15" t="s">
        <v>1268</v>
      </c>
      <c r="D10" s="15" t="s">
        <v>1269</v>
      </c>
      <c r="E10" s="15" t="s">
        <v>1270</v>
      </c>
      <c r="F10" s="15" t="s">
        <v>1271</v>
      </c>
      <c r="G10" s="15" t="s">
        <v>1272</v>
      </c>
      <c r="H10" s="269"/>
      <c r="I10" s="236" t="s">
        <v>401</v>
      </c>
      <c r="J10" s="237" t="s">
        <v>1273</v>
      </c>
      <c r="K10" s="15" t="s">
        <v>1274</v>
      </c>
      <c r="L10" s="15" t="s">
        <v>1275</v>
      </c>
      <c r="M10" s="15" t="s">
        <v>1276</v>
      </c>
      <c r="N10" s="238" t="s">
        <v>1277</v>
      </c>
      <c r="O10" s="9"/>
      <c r="P10" s="9"/>
      <c r="Q10" s="9"/>
      <c r="R10" s="9"/>
      <c r="S10" s="9"/>
      <c r="T10" s="12"/>
      <c r="U10" s="12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1">
      <c r="A11" s="269"/>
      <c r="B11" s="232" t="s">
        <v>459</v>
      </c>
      <c r="C11" s="15" t="s">
        <v>1278</v>
      </c>
      <c r="D11" s="15" t="s">
        <v>1279</v>
      </c>
      <c r="E11" s="15" t="s">
        <v>1280</v>
      </c>
      <c r="F11" s="15" t="s">
        <v>1281</v>
      </c>
      <c r="G11" s="15" t="s">
        <v>1282</v>
      </c>
      <c r="H11" s="269"/>
      <c r="I11" s="236" t="s">
        <v>459</v>
      </c>
      <c r="J11" s="237" t="s">
        <v>1278</v>
      </c>
      <c r="K11" s="15" t="s">
        <v>1283</v>
      </c>
      <c r="L11" s="15" t="s">
        <v>1284</v>
      </c>
      <c r="M11" s="15" t="s">
        <v>1285</v>
      </c>
      <c r="N11" s="238" t="s">
        <v>1286</v>
      </c>
      <c r="O11" s="9"/>
      <c r="P11" s="9"/>
      <c r="Q11" s="9"/>
      <c r="R11" s="9"/>
      <c r="S11" s="9"/>
      <c r="T11" s="12"/>
      <c r="U11" s="12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>
      <c r="A12" s="269"/>
      <c r="B12" s="232" t="s">
        <v>510</v>
      </c>
      <c r="C12" s="15" t="s">
        <v>1287</v>
      </c>
      <c r="D12" s="15" t="s">
        <v>1288</v>
      </c>
      <c r="E12" s="15" t="s">
        <v>1289</v>
      </c>
      <c r="F12" s="15" t="s">
        <v>1290</v>
      </c>
      <c r="G12" s="15" t="s">
        <v>1291</v>
      </c>
      <c r="H12" s="269"/>
      <c r="I12" s="236" t="s">
        <v>510</v>
      </c>
      <c r="J12" s="237" t="s">
        <v>1292</v>
      </c>
      <c r="K12" s="15" t="s">
        <v>1293</v>
      </c>
      <c r="L12" s="15" t="s">
        <v>1294</v>
      </c>
      <c r="M12" s="15" t="s">
        <v>1295</v>
      </c>
      <c r="N12" s="238" t="s">
        <v>1296</v>
      </c>
      <c r="O12" s="9"/>
      <c r="P12" s="9"/>
      <c r="Q12" s="9"/>
      <c r="R12" s="9"/>
      <c r="S12" s="9"/>
      <c r="T12" s="12"/>
      <c r="U12" s="12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1">
      <c r="A13" s="269"/>
      <c r="B13" s="232" t="s">
        <v>609</v>
      </c>
      <c r="C13" s="15" t="s">
        <v>1297</v>
      </c>
      <c r="D13" s="15" t="s">
        <v>1298</v>
      </c>
      <c r="E13" s="15" t="s">
        <v>1299</v>
      </c>
      <c r="F13" s="15" t="s">
        <v>1300</v>
      </c>
      <c r="G13" s="15" t="s">
        <v>1301</v>
      </c>
      <c r="H13" s="269"/>
      <c r="I13" s="236" t="s">
        <v>609</v>
      </c>
      <c r="J13" s="237" t="s">
        <v>1302</v>
      </c>
      <c r="K13" s="15" t="s">
        <v>1303</v>
      </c>
      <c r="L13" s="15" t="s">
        <v>1304</v>
      </c>
      <c r="M13" s="15" t="s">
        <v>1305</v>
      </c>
      <c r="N13" s="238" t="s">
        <v>1306</v>
      </c>
      <c r="O13" s="9"/>
      <c r="P13" s="9"/>
      <c r="Q13" s="9"/>
      <c r="R13" s="9"/>
      <c r="S13" s="9"/>
      <c r="T13" s="33"/>
      <c r="U13" s="33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>
      <c r="A14" s="269"/>
      <c r="B14" s="232" t="s">
        <v>645</v>
      </c>
      <c r="C14" s="15" t="s">
        <v>1307</v>
      </c>
      <c r="D14" s="15" t="s">
        <v>1308</v>
      </c>
      <c r="E14" s="15" t="s">
        <v>1309</v>
      </c>
      <c r="F14" s="15" t="s">
        <v>1310</v>
      </c>
      <c r="G14" s="15" t="s">
        <v>1311</v>
      </c>
      <c r="H14" s="269"/>
      <c r="I14" s="236" t="s">
        <v>645</v>
      </c>
      <c r="J14" s="237" t="s">
        <v>1312</v>
      </c>
      <c r="K14" s="15" t="s">
        <v>1313</v>
      </c>
      <c r="L14" s="15" t="s">
        <v>1314</v>
      </c>
      <c r="M14" s="15" t="s">
        <v>1315</v>
      </c>
      <c r="N14" s="238" t="s">
        <v>1316</v>
      </c>
      <c r="O14" s="9"/>
      <c r="P14" s="9"/>
      <c r="Q14" s="9"/>
      <c r="R14" s="9"/>
      <c r="S14" s="9"/>
      <c r="T14" s="33"/>
      <c r="U14" s="33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1">
      <c r="A15" s="269"/>
      <c r="B15" s="232" t="s">
        <v>803</v>
      </c>
      <c r="C15" s="15" t="s">
        <v>1317</v>
      </c>
      <c r="D15" s="15" t="s">
        <v>1318</v>
      </c>
      <c r="E15" s="15" t="s">
        <v>1319</v>
      </c>
      <c r="F15" s="15" t="s">
        <v>1320</v>
      </c>
      <c r="G15" s="15" t="s">
        <v>1321</v>
      </c>
      <c r="H15" s="269"/>
      <c r="I15" s="236" t="s">
        <v>803</v>
      </c>
      <c r="J15" s="237" t="s">
        <v>1322</v>
      </c>
      <c r="K15" s="15" t="s">
        <v>1323</v>
      </c>
      <c r="L15" s="15" t="s">
        <v>1324</v>
      </c>
      <c r="M15" s="15" t="s">
        <v>1325</v>
      </c>
      <c r="N15" s="238" t="s">
        <v>1326</v>
      </c>
      <c r="O15" s="13"/>
      <c r="P15" s="13"/>
      <c r="Q15" s="13"/>
      <c r="R15" s="13"/>
      <c r="S15" s="13"/>
      <c r="T15" s="33"/>
      <c r="U15" s="33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1">
      <c r="A16" s="269"/>
      <c r="B16" s="232" t="s">
        <v>736</v>
      </c>
      <c r="C16" s="15" t="s">
        <v>1327</v>
      </c>
      <c r="D16" s="15" t="s">
        <v>1328</v>
      </c>
      <c r="E16" s="15" t="s">
        <v>1329</v>
      </c>
      <c r="F16" s="15" t="s">
        <v>1330</v>
      </c>
      <c r="G16" s="15" t="s">
        <v>1331</v>
      </c>
      <c r="H16" s="269"/>
      <c r="I16" s="239" t="s">
        <v>729</v>
      </c>
      <c r="J16" s="237" t="s">
        <v>1332</v>
      </c>
      <c r="K16" s="15" t="s">
        <v>1333</v>
      </c>
      <c r="L16" s="15" t="s">
        <v>1334</v>
      </c>
      <c r="M16" s="15" t="s">
        <v>1335</v>
      </c>
      <c r="N16" s="238" t="s">
        <v>1336</v>
      </c>
      <c r="T16" s="33"/>
      <c r="U16" s="33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41">
      <c r="A17" s="269"/>
      <c r="B17" s="232" t="s">
        <v>738</v>
      </c>
      <c r="C17" s="15" t="s">
        <v>1337</v>
      </c>
      <c r="D17" s="15" t="s">
        <v>1338</v>
      </c>
      <c r="E17" s="15" t="s">
        <v>1339</v>
      </c>
      <c r="F17" s="15" t="s">
        <v>1340</v>
      </c>
      <c r="G17" s="15" t="s">
        <v>1341</v>
      </c>
      <c r="H17" s="269"/>
      <c r="I17" s="239" t="s">
        <v>738</v>
      </c>
      <c r="J17" s="237" t="s">
        <v>1342</v>
      </c>
      <c r="K17" s="15" t="s">
        <v>1343</v>
      </c>
      <c r="L17" s="15" t="s">
        <v>1344</v>
      </c>
      <c r="M17" s="15" t="s">
        <v>1345</v>
      </c>
      <c r="N17" s="238" t="s">
        <v>1346</v>
      </c>
      <c r="O17" s="13"/>
      <c r="P17" s="13"/>
      <c r="Q17" s="13"/>
      <c r="R17" s="13"/>
      <c r="S17" s="13"/>
      <c r="T17" s="33"/>
      <c r="U17" s="33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>
      <c r="A18" s="269"/>
      <c r="B18" s="232" t="s">
        <v>1025</v>
      </c>
      <c r="C18" s="15" t="s">
        <v>1347</v>
      </c>
      <c r="D18" s="15" t="s">
        <v>1348</v>
      </c>
      <c r="E18" s="15" t="s">
        <v>1349</v>
      </c>
      <c r="F18" s="15" t="s">
        <v>1350</v>
      </c>
      <c r="G18" s="15" t="s">
        <v>1351</v>
      </c>
      <c r="H18" s="269"/>
      <c r="I18" s="239" t="s">
        <v>1025</v>
      </c>
      <c r="J18" s="237" t="s">
        <v>1352</v>
      </c>
      <c r="K18" s="15" t="s">
        <v>1353</v>
      </c>
      <c r="L18" s="15" t="s">
        <v>1354</v>
      </c>
      <c r="M18" s="15" t="s">
        <v>1355</v>
      </c>
      <c r="N18" s="238" t="s">
        <v>1356</v>
      </c>
      <c r="O18" s="13"/>
      <c r="P18" s="13"/>
      <c r="Q18" s="13"/>
      <c r="R18" s="13"/>
      <c r="S18" s="13"/>
      <c r="T18" s="33"/>
      <c r="U18" s="33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>
      <c r="A19" s="264"/>
      <c r="B19" s="240" t="s">
        <v>742</v>
      </c>
      <c r="C19" s="207" t="s">
        <v>1357</v>
      </c>
      <c r="D19" s="207" t="s">
        <v>1358</v>
      </c>
      <c r="E19" s="207" t="s">
        <v>1359</v>
      </c>
      <c r="F19" s="207" t="s">
        <v>1360</v>
      </c>
      <c r="G19" s="207" t="s">
        <v>1361</v>
      </c>
      <c r="H19" s="264"/>
      <c r="I19" s="241" t="s">
        <v>742</v>
      </c>
      <c r="J19" s="58" t="s">
        <v>1362</v>
      </c>
      <c r="K19" s="207" t="s">
        <v>1363</v>
      </c>
      <c r="L19" s="207" t="s">
        <v>1364</v>
      </c>
      <c r="M19" s="207" t="s">
        <v>1365</v>
      </c>
      <c r="N19" s="204" t="s">
        <v>1366</v>
      </c>
      <c r="O19" s="9"/>
      <c r="P19" s="9"/>
      <c r="Q19" s="9"/>
      <c r="R19" s="9"/>
      <c r="S19" s="9"/>
      <c r="T19" s="33"/>
      <c r="U19" s="33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1:41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>
      <c r="A21" s="19"/>
      <c r="C21" s="15"/>
      <c r="D21" s="15"/>
      <c r="E21" s="15"/>
      <c r="F21" s="15"/>
      <c r="G21" s="15"/>
      <c r="H21" s="19"/>
      <c r="I21" s="19"/>
      <c r="J21" s="242"/>
      <c r="K21" s="12"/>
      <c r="L21" s="12"/>
      <c r="M21" s="12"/>
      <c r="N21" s="12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>
      <c r="A22" s="19"/>
      <c r="C22" s="15"/>
      <c r="D22" s="15"/>
      <c r="E22" s="15"/>
      <c r="F22" s="15"/>
      <c r="G22" s="15"/>
      <c r="H22" s="19"/>
      <c r="I22" s="19"/>
      <c r="J22" s="12"/>
      <c r="K22" s="12"/>
      <c r="L22" s="12"/>
      <c r="M22" s="12"/>
      <c r="N22" s="12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>
      <c r="A23" s="19"/>
      <c r="C23" s="15"/>
      <c r="D23" s="15"/>
      <c r="E23" s="15"/>
      <c r="F23" s="15"/>
      <c r="G23" s="15"/>
      <c r="H23" s="19"/>
      <c r="I23" s="19"/>
      <c r="J23" s="12"/>
      <c r="K23" s="12"/>
      <c r="L23" s="12"/>
      <c r="M23" s="12"/>
      <c r="N23" s="12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>
      <c r="A24" s="19"/>
      <c r="C24" s="15"/>
      <c r="D24" s="15"/>
      <c r="E24" s="15"/>
      <c r="F24" s="15"/>
      <c r="G24" s="15"/>
      <c r="H24" s="19"/>
      <c r="I24" s="19"/>
      <c r="J24" s="12"/>
      <c r="K24" s="12"/>
      <c r="L24" s="12"/>
      <c r="M24" s="12"/>
      <c r="N24" s="12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>
      <c r="A25" s="19"/>
      <c r="C25" s="15"/>
      <c r="D25" s="15"/>
      <c r="E25" s="15"/>
      <c r="F25" s="15"/>
      <c r="G25" s="15"/>
      <c r="H25" s="19"/>
      <c r="I25" s="19"/>
      <c r="J25" s="12"/>
      <c r="K25" s="12"/>
      <c r="L25" s="12"/>
      <c r="M25" s="12"/>
      <c r="N25" s="12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>
      <c r="A26" s="19"/>
      <c r="C26" s="15"/>
      <c r="D26" s="15"/>
      <c r="E26" s="15"/>
      <c r="F26" s="15"/>
      <c r="G26" s="15"/>
      <c r="H26" s="19"/>
      <c r="I26" s="19"/>
      <c r="J26" s="12"/>
      <c r="K26" s="12"/>
      <c r="L26" s="12"/>
      <c r="M26" s="12"/>
      <c r="N26" s="12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>
      <c r="A27" s="19"/>
      <c r="C27" s="15"/>
      <c r="D27" s="15"/>
      <c r="E27" s="15"/>
      <c r="F27" s="15"/>
      <c r="G27" s="15"/>
      <c r="H27" s="19"/>
      <c r="I27" s="19"/>
      <c r="J27" s="12"/>
      <c r="K27" s="12"/>
      <c r="L27" s="12"/>
      <c r="M27" s="12"/>
      <c r="N27" s="12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>
      <c r="A28" s="19"/>
      <c r="C28" s="15"/>
      <c r="D28" s="15"/>
      <c r="E28" s="15"/>
      <c r="F28" s="15"/>
      <c r="G28" s="15"/>
      <c r="H28" s="19"/>
      <c r="I28" s="19"/>
      <c r="J28" s="12"/>
      <c r="K28" s="12"/>
      <c r="L28" s="12"/>
      <c r="M28" s="12"/>
      <c r="N28" s="12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>
      <c r="A29" s="19"/>
      <c r="C29" s="15"/>
      <c r="D29" s="15"/>
      <c r="E29" s="15"/>
      <c r="F29" s="15"/>
      <c r="G29" s="15"/>
      <c r="H29" s="19"/>
      <c r="I29" s="19"/>
      <c r="J29" s="12"/>
      <c r="K29" s="12"/>
      <c r="L29" s="12"/>
      <c r="M29" s="12"/>
      <c r="N29" s="12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>
      <c r="A30" s="19"/>
      <c r="C30" s="15"/>
      <c r="D30" s="15"/>
      <c r="E30" s="15"/>
      <c r="F30" s="15"/>
      <c r="G30" s="15"/>
      <c r="H30" s="19"/>
      <c r="I30" s="19"/>
      <c r="J30" s="12"/>
      <c r="K30" s="12"/>
      <c r="L30" s="12"/>
      <c r="M30" s="12"/>
      <c r="N30" s="12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>
      <c r="A31" s="19"/>
      <c r="C31" s="15"/>
      <c r="D31" s="15"/>
      <c r="E31" s="15"/>
      <c r="F31" s="15"/>
      <c r="G31" s="15"/>
      <c r="H31" s="19"/>
      <c r="I31" s="19"/>
      <c r="J31" s="12"/>
      <c r="K31" s="12"/>
      <c r="L31" s="12"/>
      <c r="M31" s="12"/>
      <c r="N31" s="12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>
      <c r="A32" s="19"/>
      <c r="C32" s="15"/>
      <c r="D32" s="15"/>
      <c r="E32" s="15"/>
      <c r="F32" s="15"/>
      <c r="G32" s="15"/>
      <c r="H32" s="19"/>
      <c r="I32" s="19"/>
      <c r="J32" s="12"/>
      <c r="K32" s="12"/>
      <c r="L32" s="12"/>
      <c r="M32" s="12"/>
      <c r="N32" s="12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1:41">
      <c r="A33" s="19"/>
      <c r="C33" s="15"/>
      <c r="D33" s="15"/>
      <c r="E33" s="15"/>
      <c r="F33" s="15"/>
      <c r="G33" s="15"/>
      <c r="H33" s="19"/>
      <c r="I33" s="19"/>
      <c r="J33" s="12"/>
      <c r="K33" s="12"/>
      <c r="L33" s="12"/>
      <c r="M33" s="12"/>
      <c r="N33" s="12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1:41">
      <c r="A34" s="19"/>
      <c r="C34" s="15"/>
      <c r="D34" s="15"/>
      <c r="E34" s="15"/>
      <c r="F34" s="15"/>
      <c r="G34" s="15"/>
      <c r="H34" s="19"/>
      <c r="I34" s="19"/>
      <c r="J34" s="12"/>
      <c r="K34" s="12"/>
      <c r="L34" s="12"/>
      <c r="M34" s="12"/>
      <c r="N34" s="12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1:41">
      <c r="A35" s="19"/>
      <c r="C35" s="15"/>
      <c r="D35" s="15"/>
      <c r="E35" s="15"/>
      <c r="F35" s="15"/>
      <c r="G35" s="15"/>
      <c r="H35" s="19"/>
      <c r="I35" s="19"/>
      <c r="J35" s="12"/>
      <c r="K35" s="12"/>
      <c r="L35" s="12"/>
      <c r="M35" s="12"/>
      <c r="N35" s="12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1:41">
      <c r="A36" s="19"/>
      <c r="C36" s="15"/>
      <c r="D36" s="15"/>
      <c r="E36" s="15"/>
      <c r="F36" s="15"/>
      <c r="G36" s="15"/>
      <c r="H36" s="19"/>
      <c r="I36" s="19"/>
      <c r="J36" s="12"/>
      <c r="K36" s="12"/>
      <c r="L36" s="12"/>
      <c r="M36" s="12"/>
      <c r="N36" s="1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1:4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1:41">
      <c r="A38" s="19"/>
      <c r="B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1:41">
      <c r="A39" s="19"/>
      <c r="B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1:41">
      <c r="A40" s="19"/>
      <c r="B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1:41">
      <c r="A41" s="19"/>
      <c r="B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1:41">
      <c r="A42" s="19"/>
      <c r="B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1:41">
      <c r="A43" s="19"/>
      <c r="B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1:41">
      <c r="A44" s="19"/>
      <c r="B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1:41">
      <c r="A45" s="19"/>
      <c r="B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1:41">
      <c r="A46" s="19"/>
      <c r="B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1:41">
      <c r="A47" s="19"/>
      <c r="B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1:41">
      <c r="A48" s="19"/>
      <c r="B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1:41">
      <c r="A49" s="19"/>
      <c r="B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1:41">
      <c r="A50" s="19"/>
      <c r="B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1:41">
      <c r="A51" s="19"/>
      <c r="B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1:41">
      <c r="A52" s="19"/>
      <c r="B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1:41">
      <c r="A53" s="19"/>
      <c r="B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1:4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1:4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1:4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1:4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1:4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1:4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1:4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1:4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1:4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1:4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1:4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1:4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1:4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1:4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1:4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1:4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1:4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1:4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1:4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1:4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1:4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1:4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1:4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1:4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  <row r="78" spans="1:4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</row>
    <row r="79" spans="1:4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</row>
    <row r="80" spans="1:4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</row>
    <row r="81" spans="1:4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</row>
    <row r="82" spans="1:4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</row>
    <row r="83" spans="1:4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</row>
    <row r="84" spans="1:4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</row>
    <row r="85" spans="1:4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</row>
    <row r="86" spans="1:4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</row>
    <row r="87" spans="1:4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</row>
    <row r="88" spans="1:4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</row>
    <row r="89" spans="1:4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</row>
    <row r="90" spans="1:4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</row>
    <row r="91" spans="1:4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</row>
    <row r="92" spans="1:4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</row>
    <row r="93" spans="1:4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</row>
    <row r="94" spans="1:4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</row>
    <row r="95" spans="1:4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</row>
    <row r="96" spans="1:4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</row>
    <row r="97" spans="1:4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</row>
    <row r="98" spans="1:4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</row>
    <row r="99" spans="1:4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</row>
    <row r="100" spans="1:4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</row>
    <row r="101" spans="1:4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</row>
    <row r="102" spans="1:4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</row>
    <row r="103" spans="1:4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</row>
    <row r="104" spans="1:4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</row>
    <row r="105" spans="1:4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</row>
    <row r="106" spans="1:4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</row>
    <row r="107" spans="1:4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</row>
    <row r="108" spans="1:4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</row>
    <row r="109" spans="1:4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</row>
    <row r="110" spans="1:4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</row>
    <row r="111" spans="1:4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</row>
    <row r="112" spans="1:4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</row>
    <row r="113" spans="1:4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</row>
    <row r="114" spans="1:4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</row>
    <row r="115" spans="1:4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</row>
    <row r="116" spans="1:4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</row>
    <row r="117" spans="1:4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</row>
    <row r="118" spans="1:4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</row>
    <row r="119" spans="1:4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</row>
    <row r="120" spans="1:4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</row>
    <row r="121" spans="1:4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</row>
    <row r="122" spans="1:4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</row>
    <row r="123" spans="1:4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</row>
    <row r="124" spans="1:4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</row>
    <row r="125" spans="1:4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</row>
    <row r="126" spans="1:4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</row>
    <row r="127" spans="1:4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</row>
    <row r="128" spans="1:4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</row>
    <row r="129" spans="1:4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</row>
    <row r="130" spans="1:4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</row>
    <row r="131" spans="1:4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</row>
    <row r="132" spans="1:4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</row>
    <row r="133" spans="1:4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</row>
    <row r="134" spans="1:4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</row>
    <row r="135" spans="1:4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</row>
    <row r="136" spans="1:4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</row>
    <row r="137" spans="1:4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</row>
    <row r="138" spans="1:4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</row>
    <row r="139" spans="1:4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</row>
    <row r="140" spans="1:4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</row>
    <row r="141" spans="1:4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</row>
    <row r="142" spans="1:4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</row>
    <row r="143" spans="1:4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</row>
    <row r="144" spans="1:4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</row>
    <row r="145" spans="1:4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</row>
    <row r="146" spans="1:4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</row>
    <row r="147" spans="1:4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</row>
    <row r="148" spans="1:4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</row>
    <row r="149" spans="1:4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</row>
    <row r="150" spans="1:4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</row>
    <row r="151" spans="1:4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</row>
    <row r="152" spans="1:4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</row>
    <row r="153" spans="1:4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</row>
    <row r="154" spans="1:4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</row>
    <row r="155" spans="1:4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</row>
    <row r="156" spans="1:4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</row>
    <row r="157" spans="1:4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</row>
    <row r="158" spans="1:4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</row>
    <row r="159" spans="1:4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</row>
    <row r="160" spans="1:4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</row>
    <row r="161" spans="1:4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</row>
    <row r="162" spans="1:4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</row>
    <row r="163" spans="1:4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</row>
    <row r="164" spans="1:4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</row>
    <row r="165" spans="1:4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</row>
    <row r="166" spans="1:4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</row>
    <row r="167" spans="1:4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</row>
    <row r="168" spans="1:4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</row>
    <row r="169" spans="1:4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</row>
    <row r="170" spans="1:4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</row>
    <row r="171" spans="1:4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</row>
    <row r="172" spans="1:4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</row>
    <row r="173" spans="1:4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</row>
    <row r="174" spans="1:4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</row>
    <row r="175" spans="1:4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</row>
    <row r="176" spans="1:4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</row>
    <row r="177" spans="1:4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</row>
    <row r="178" spans="1:4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</row>
    <row r="179" spans="1:4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</row>
    <row r="180" spans="1:4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</row>
    <row r="181" spans="1:4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</row>
    <row r="182" spans="1:4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</row>
    <row r="183" spans="1:4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</row>
    <row r="184" spans="1:4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</row>
    <row r="185" spans="1:4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</row>
    <row r="186" spans="1:4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</row>
    <row r="187" spans="1:4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</row>
    <row r="188" spans="1:4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</row>
    <row r="189" spans="1:4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</row>
    <row r="190" spans="1:4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</row>
    <row r="191" spans="1:4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</row>
    <row r="192" spans="1:4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</row>
    <row r="193" spans="1:4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</row>
    <row r="194" spans="1:4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</row>
    <row r="195" spans="1:4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</row>
    <row r="196" spans="1:4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</row>
    <row r="197" spans="1:4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</row>
    <row r="198" spans="1:4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</row>
    <row r="199" spans="1:4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</row>
    <row r="200" spans="1:4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</row>
    <row r="201" spans="1:4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</row>
    <row r="202" spans="1:4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</row>
    <row r="203" spans="1:4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</row>
    <row r="204" spans="1:4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</row>
    <row r="205" spans="1:4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</row>
    <row r="206" spans="1:4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</row>
    <row r="207" spans="1:4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</row>
    <row r="208" spans="1:4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</row>
    <row r="209" spans="1:4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</row>
    <row r="210" spans="1:4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</row>
    <row r="211" spans="1:4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</row>
    <row r="212" spans="1:4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</row>
    <row r="213" spans="1:4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</row>
    <row r="214" spans="1:4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</row>
    <row r="215" spans="1:4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</row>
    <row r="216" spans="1:4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</row>
    <row r="217" spans="1:4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</row>
    <row r="218" spans="1:4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</row>
    <row r="219" spans="1:4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</row>
    <row r="220" spans="1:4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</row>
    <row r="221" spans="1:4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</row>
    <row r="222" spans="1:4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</row>
    <row r="223" spans="1:4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</row>
    <row r="224" spans="1:4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</row>
    <row r="225" spans="1:4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</row>
    <row r="226" spans="1:4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</row>
    <row r="227" spans="1:4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</row>
    <row r="228" spans="1:4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</row>
    <row r="229" spans="1:4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</row>
    <row r="230" spans="1:4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</row>
    <row r="231" spans="1:4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</row>
    <row r="232" spans="1:4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</row>
    <row r="233" spans="1:4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</row>
    <row r="234" spans="1:4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</row>
    <row r="235" spans="1:4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</row>
    <row r="236" spans="1:4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</row>
    <row r="237" spans="1:4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</row>
    <row r="238" spans="1:4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</row>
    <row r="239" spans="1:4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</row>
    <row r="240" spans="1:4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</row>
    <row r="241" spans="1:4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</row>
    <row r="242" spans="1:4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</row>
    <row r="243" spans="1:4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</row>
    <row r="244" spans="1:4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</row>
    <row r="245" spans="1:4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</row>
    <row r="246" spans="1:4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</row>
    <row r="247" spans="1:4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</row>
    <row r="248" spans="1:4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</row>
    <row r="249" spans="1:4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</row>
    <row r="250" spans="1:4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</row>
    <row r="251" spans="1:4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</row>
    <row r="252" spans="1:4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</row>
    <row r="253" spans="1:4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</row>
    <row r="254" spans="1:4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</row>
    <row r="255" spans="1:4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</row>
    <row r="256" spans="1:4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</row>
    <row r="257" spans="1:4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</row>
    <row r="258" spans="1:4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</row>
    <row r="259" spans="1:4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</row>
    <row r="260" spans="1:4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</row>
    <row r="261" spans="1:4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</row>
    <row r="262" spans="1:4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</row>
    <row r="263" spans="1:4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</row>
    <row r="264" spans="1:4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</row>
    <row r="265" spans="1:4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</row>
    <row r="266" spans="1:4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</row>
    <row r="267" spans="1:4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</row>
    <row r="268" spans="1:4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</row>
    <row r="269" spans="1:4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</row>
    <row r="270" spans="1:4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</row>
    <row r="271" spans="1:4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</row>
    <row r="272" spans="1:4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</row>
    <row r="273" spans="1:4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</row>
    <row r="274" spans="1:4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</row>
    <row r="275" spans="1:4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</row>
    <row r="276" spans="1:4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</row>
    <row r="277" spans="1:4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</row>
    <row r="278" spans="1:4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</row>
    <row r="279" spans="1:4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</row>
    <row r="280" spans="1:4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</row>
    <row r="281" spans="1:4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</row>
    <row r="282" spans="1:4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</row>
    <row r="283" spans="1:4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</row>
    <row r="284" spans="1:4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</row>
    <row r="285" spans="1:4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</row>
    <row r="286" spans="1:4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</row>
    <row r="287" spans="1:4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</row>
    <row r="288" spans="1:4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</row>
    <row r="289" spans="1:4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</row>
    <row r="290" spans="1:4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</row>
    <row r="291" spans="1:4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</row>
    <row r="292" spans="1:4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</row>
    <row r="293" spans="1:4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</row>
    <row r="294" spans="1:4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</row>
    <row r="295" spans="1:4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</row>
    <row r="296" spans="1:4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</row>
    <row r="297" spans="1:4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</row>
    <row r="298" spans="1:4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</row>
    <row r="299" spans="1:4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</row>
    <row r="300" spans="1:4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</row>
    <row r="301" spans="1:4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</row>
    <row r="302" spans="1:4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</row>
    <row r="303" spans="1:4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</row>
    <row r="304" spans="1:4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</row>
    <row r="305" spans="1:4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</row>
    <row r="306" spans="1:4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</row>
    <row r="307" spans="1:4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</row>
    <row r="308" spans="1:4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</row>
    <row r="309" spans="1:4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</row>
    <row r="310" spans="1:4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</row>
    <row r="311" spans="1:4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</row>
    <row r="312" spans="1:4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</row>
    <row r="313" spans="1:4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</row>
    <row r="314" spans="1:4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</row>
    <row r="315" spans="1:4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</row>
    <row r="316" spans="1:4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</row>
    <row r="317" spans="1:4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</row>
    <row r="318" spans="1:4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</row>
    <row r="319" spans="1:4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</row>
    <row r="320" spans="1:4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</row>
    <row r="321" spans="1:4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</row>
    <row r="322" spans="1:4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</row>
    <row r="323" spans="1:4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</row>
    <row r="324" spans="1:4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</row>
    <row r="325" spans="1:4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</row>
    <row r="326" spans="1:4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</row>
    <row r="327" spans="1:4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</row>
    <row r="328" spans="1:4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</row>
    <row r="329" spans="1:4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</row>
    <row r="330" spans="1:4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</row>
    <row r="331" spans="1:4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</row>
    <row r="332" spans="1:4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</row>
    <row r="333" spans="1:4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</row>
    <row r="334" spans="1:4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</row>
    <row r="335" spans="1:4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</row>
    <row r="336" spans="1:4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</row>
    <row r="337" spans="1:4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</row>
    <row r="338" spans="1:4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</row>
    <row r="339" spans="1:4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</row>
    <row r="340" spans="1:4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</row>
    <row r="341" spans="1:4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</row>
    <row r="342" spans="1:4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</row>
    <row r="343" spans="1:4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</row>
    <row r="344" spans="1:4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</row>
    <row r="345" spans="1:4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</row>
    <row r="346" spans="1:4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</row>
    <row r="347" spans="1:4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</row>
    <row r="348" spans="1:4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</row>
    <row r="349" spans="1:4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</row>
    <row r="350" spans="1:4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</row>
    <row r="351" spans="1:4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</row>
    <row r="352" spans="1:4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</row>
    <row r="353" spans="1:4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</row>
    <row r="354" spans="1:4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</row>
    <row r="355" spans="1:4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</row>
    <row r="356" spans="1:4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</row>
    <row r="357" spans="1:4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</row>
    <row r="358" spans="1:4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</row>
    <row r="359" spans="1:4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</row>
    <row r="360" spans="1:4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</row>
    <row r="361" spans="1:4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</row>
    <row r="362" spans="1:4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</row>
    <row r="363" spans="1:4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</row>
    <row r="364" spans="1:4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</row>
    <row r="365" spans="1:4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</row>
    <row r="366" spans="1:4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</row>
    <row r="367" spans="1:4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</row>
    <row r="368" spans="1:4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</row>
    <row r="369" spans="1:4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</row>
    <row r="370" spans="1:4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</row>
    <row r="371" spans="1:4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</row>
    <row r="372" spans="1:4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</row>
    <row r="373" spans="1:4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</row>
    <row r="374" spans="1:4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</row>
    <row r="375" spans="1:4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</row>
    <row r="376" spans="1:4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</row>
    <row r="377" spans="1:4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</row>
    <row r="378" spans="1:4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</row>
    <row r="379" spans="1:4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</row>
    <row r="380" spans="1:4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</row>
    <row r="381" spans="1:4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</row>
    <row r="382" spans="1:4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</row>
    <row r="383" spans="1:4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</row>
    <row r="384" spans="1:4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</row>
    <row r="385" spans="1:4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</row>
    <row r="386" spans="1:4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</row>
    <row r="387" spans="1:4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</row>
    <row r="388" spans="1:4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</row>
    <row r="389" spans="1:4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</row>
    <row r="390" spans="1:4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</row>
    <row r="391" spans="1:4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</row>
    <row r="392" spans="1:4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</row>
    <row r="393" spans="1:4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</row>
    <row r="394" spans="1:4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</row>
    <row r="395" spans="1:4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</row>
    <row r="396" spans="1:4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</row>
    <row r="397" spans="1:4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</row>
    <row r="398" spans="1:4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</row>
    <row r="399" spans="1:4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</row>
    <row r="400" spans="1:4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</row>
    <row r="401" spans="1:4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</row>
    <row r="402" spans="1:4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</row>
    <row r="403" spans="1:4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</row>
    <row r="404" spans="1:4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</row>
    <row r="405" spans="1:4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</row>
    <row r="406" spans="1:4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</row>
    <row r="407" spans="1:4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</row>
    <row r="408" spans="1:4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</row>
    <row r="409" spans="1:4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</row>
    <row r="410" spans="1:4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</row>
    <row r="411" spans="1:4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</row>
    <row r="412" spans="1:4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</row>
    <row r="413" spans="1:4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</row>
    <row r="414" spans="1:4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</row>
    <row r="415" spans="1:4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</row>
    <row r="416" spans="1:4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</row>
    <row r="417" spans="1:4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</row>
    <row r="418" spans="1:4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</row>
    <row r="419" spans="1:4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</row>
    <row r="420" spans="1:4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</row>
    <row r="421" spans="1:4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</row>
    <row r="422" spans="1:4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</row>
    <row r="423" spans="1:4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</row>
    <row r="424" spans="1:4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</row>
    <row r="425" spans="1:4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</row>
    <row r="426" spans="1:4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</row>
    <row r="427" spans="1:4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</row>
    <row r="428" spans="1:4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</row>
    <row r="429" spans="1:4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</row>
    <row r="430" spans="1:4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</row>
    <row r="431" spans="1:4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</row>
    <row r="432" spans="1:4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</row>
    <row r="433" spans="1:4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</row>
    <row r="434" spans="1:4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</row>
    <row r="435" spans="1:4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</row>
    <row r="436" spans="1:4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</row>
    <row r="437" spans="1:4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</row>
    <row r="438" spans="1:4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</row>
    <row r="439" spans="1:4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</row>
    <row r="440" spans="1:4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</row>
    <row r="441" spans="1:4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</row>
    <row r="442" spans="1:4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</row>
    <row r="443" spans="1:4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</row>
    <row r="444" spans="1:4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</row>
    <row r="445" spans="1:4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</row>
    <row r="446" spans="1:4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</row>
    <row r="447" spans="1:4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</row>
    <row r="448" spans="1:4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</row>
    <row r="449" spans="1:4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</row>
    <row r="450" spans="1:4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</row>
    <row r="451" spans="1:4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</row>
    <row r="452" spans="1:4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</row>
    <row r="453" spans="1:4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</row>
    <row r="454" spans="1:4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</row>
    <row r="455" spans="1:4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</row>
    <row r="456" spans="1:4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</row>
    <row r="457" spans="1:4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</row>
    <row r="458" spans="1:4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</row>
    <row r="459" spans="1:4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</row>
    <row r="460" spans="1:4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</row>
    <row r="461" spans="1:4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</row>
    <row r="462" spans="1:4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</row>
    <row r="463" spans="1:4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</row>
    <row r="464" spans="1:4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</row>
    <row r="465" spans="1:4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</row>
    <row r="466" spans="1:4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</row>
    <row r="467" spans="1:4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</row>
    <row r="468" spans="1:4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</row>
    <row r="469" spans="1:4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</row>
    <row r="470" spans="1:4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</row>
    <row r="471" spans="1:4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</row>
    <row r="472" spans="1:4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</row>
    <row r="473" spans="1:4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</row>
    <row r="474" spans="1:4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</row>
    <row r="475" spans="1:4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</row>
    <row r="476" spans="1:4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</row>
    <row r="477" spans="1:4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</row>
    <row r="478" spans="1:4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</row>
    <row r="479" spans="1:4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</row>
    <row r="480" spans="1:4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</row>
    <row r="481" spans="1:4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</row>
    <row r="482" spans="1:4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</row>
    <row r="483" spans="1:4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</row>
    <row r="484" spans="1:4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</row>
    <row r="485" spans="1:4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</row>
    <row r="486" spans="1:4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</row>
    <row r="487" spans="1:4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</row>
    <row r="488" spans="1:4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</row>
    <row r="489" spans="1:4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</row>
    <row r="490" spans="1:4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</row>
    <row r="491" spans="1:4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</row>
    <row r="492" spans="1:4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</row>
    <row r="493" spans="1:4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</row>
    <row r="494" spans="1:4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</row>
    <row r="495" spans="1:4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</row>
    <row r="496" spans="1:4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</row>
    <row r="497" spans="1:4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</row>
    <row r="498" spans="1:4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</row>
    <row r="499" spans="1:4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</row>
    <row r="500" spans="1:4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</row>
    <row r="501" spans="1:4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</row>
    <row r="502" spans="1:4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</row>
    <row r="503" spans="1:4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</row>
    <row r="504" spans="1:4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</row>
    <row r="505" spans="1:4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</row>
    <row r="506" spans="1:4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</row>
    <row r="507" spans="1:4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</row>
    <row r="508" spans="1:4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</row>
    <row r="509" spans="1:4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</row>
    <row r="510" spans="1:4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</row>
    <row r="511" spans="1:4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</row>
    <row r="512" spans="1:4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</row>
    <row r="513" spans="1:4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</row>
    <row r="514" spans="1:4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</row>
    <row r="515" spans="1:4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</row>
    <row r="516" spans="1:4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</row>
    <row r="517" spans="1:4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</row>
    <row r="518" spans="1:4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</row>
    <row r="519" spans="1:4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</row>
    <row r="520" spans="1:4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</row>
    <row r="521" spans="1:4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</row>
    <row r="522" spans="1:4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</row>
    <row r="523" spans="1:4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</row>
    <row r="524" spans="1:4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</row>
    <row r="525" spans="1:4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</row>
    <row r="526" spans="1:4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</row>
    <row r="527" spans="1:4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</row>
    <row r="528" spans="1:4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</row>
    <row r="529" spans="1:4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</row>
    <row r="530" spans="1:4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</row>
    <row r="531" spans="1:4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</row>
    <row r="532" spans="1:4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</row>
    <row r="533" spans="1:4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</row>
    <row r="534" spans="1:4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</row>
    <row r="535" spans="1:4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</row>
    <row r="536" spans="1:4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</row>
    <row r="537" spans="1:4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</row>
    <row r="538" spans="1:4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</row>
    <row r="539" spans="1:4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</row>
    <row r="540" spans="1:4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</row>
    <row r="541" spans="1:4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</row>
    <row r="542" spans="1:4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</row>
    <row r="543" spans="1:4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</row>
    <row r="544" spans="1:4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</row>
    <row r="545" spans="1:4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</row>
    <row r="546" spans="1:4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</row>
    <row r="547" spans="1:4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</row>
    <row r="548" spans="1:4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</row>
    <row r="549" spans="1:4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</row>
    <row r="550" spans="1:4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</row>
    <row r="551" spans="1:4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</row>
    <row r="552" spans="1:4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</row>
    <row r="553" spans="1:4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</row>
    <row r="554" spans="1:4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</row>
    <row r="555" spans="1:4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</row>
    <row r="556" spans="1:4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</row>
    <row r="557" spans="1:4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</row>
    <row r="558" spans="1:4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</row>
    <row r="559" spans="1:4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</row>
    <row r="560" spans="1:4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</row>
    <row r="561" spans="1:4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</row>
    <row r="562" spans="1:4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</row>
    <row r="563" spans="1:4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</row>
    <row r="564" spans="1:4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</row>
    <row r="565" spans="1:4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</row>
    <row r="566" spans="1:4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</row>
    <row r="567" spans="1:4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</row>
    <row r="568" spans="1:4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</row>
    <row r="569" spans="1:4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</row>
    <row r="570" spans="1:4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</row>
    <row r="571" spans="1:4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</row>
    <row r="572" spans="1:4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</row>
    <row r="573" spans="1:4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</row>
    <row r="574" spans="1:4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</row>
    <row r="575" spans="1:4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</row>
    <row r="576" spans="1:4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</row>
    <row r="577" spans="1:4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</row>
    <row r="578" spans="1:4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</row>
    <row r="579" spans="1:4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</row>
    <row r="580" spans="1:4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</row>
    <row r="581" spans="1:4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</row>
    <row r="582" spans="1:4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</row>
    <row r="583" spans="1:4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</row>
    <row r="584" spans="1:4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</row>
    <row r="585" spans="1:4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</row>
    <row r="586" spans="1:4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</row>
    <row r="587" spans="1:4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</row>
    <row r="588" spans="1:4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</row>
    <row r="589" spans="1:4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</row>
    <row r="590" spans="1:4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</row>
    <row r="591" spans="1:4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</row>
    <row r="592" spans="1:4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</row>
    <row r="593" spans="1:4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</row>
    <row r="594" spans="1:4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</row>
    <row r="595" spans="1:4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</row>
    <row r="596" spans="1:4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</row>
    <row r="597" spans="1:4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</row>
    <row r="598" spans="1:4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</row>
    <row r="599" spans="1:4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</row>
    <row r="600" spans="1:4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</row>
    <row r="601" spans="1:4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</row>
    <row r="602" spans="1:4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</row>
    <row r="603" spans="1:4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</row>
    <row r="604" spans="1:4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</row>
    <row r="605" spans="1:4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</row>
    <row r="606" spans="1:4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</row>
    <row r="607" spans="1:4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</row>
    <row r="608" spans="1:4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</row>
    <row r="609" spans="1:4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</row>
    <row r="610" spans="1:4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</row>
    <row r="611" spans="1:4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</row>
    <row r="612" spans="1:4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</row>
    <row r="613" spans="1:4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</row>
    <row r="614" spans="1:4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</row>
    <row r="615" spans="1:4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</row>
    <row r="616" spans="1:4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</row>
    <row r="617" spans="1:4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</row>
    <row r="618" spans="1:4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</row>
    <row r="619" spans="1:4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</row>
    <row r="620" spans="1:4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</row>
    <row r="621" spans="1:4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</row>
    <row r="622" spans="1:4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</row>
    <row r="623" spans="1:4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</row>
    <row r="624" spans="1:4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</row>
    <row r="625" spans="1:4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</row>
    <row r="626" spans="1:4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</row>
    <row r="627" spans="1:4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</row>
    <row r="628" spans="1:4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</row>
    <row r="629" spans="1:4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</row>
    <row r="630" spans="1:4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</row>
    <row r="631" spans="1:4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</row>
    <row r="632" spans="1:4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</row>
    <row r="633" spans="1:4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</row>
    <row r="634" spans="1:4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</row>
    <row r="635" spans="1:4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</row>
    <row r="636" spans="1:4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</row>
    <row r="637" spans="1:4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</row>
    <row r="638" spans="1:4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</row>
    <row r="639" spans="1:4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</row>
    <row r="640" spans="1:4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</row>
    <row r="641" spans="1:4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</row>
    <row r="642" spans="1:4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</row>
    <row r="643" spans="1:4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</row>
    <row r="644" spans="1:4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</row>
    <row r="645" spans="1:4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</row>
    <row r="646" spans="1:4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</row>
    <row r="647" spans="1:4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</row>
    <row r="648" spans="1:4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</row>
    <row r="649" spans="1:4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</row>
    <row r="650" spans="1:4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</row>
    <row r="651" spans="1:4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</row>
    <row r="652" spans="1:4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</row>
    <row r="653" spans="1:4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</row>
    <row r="654" spans="1:4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</row>
    <row r="655" spans="1:4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</row>
    <row r="656" spans="1:4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</row>
    <row r="657" spans="1:4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</row>
    <row r="658" spans="1:4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</row>
    <row r="659" spans="1:4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</row>
    <row r="660" spans="1:4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</row>
    <row r="661" spans="1:4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</row>
    <row r="662" spans="1:4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</row>
    <row r="663" spans="1:4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</row>
    <row r="664" spans="1:4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</row>
    <row r="665" spans="1:4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</row>
    <row r="666" spans="1:4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</row>
    <row r="667" spans="1:4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</row>
    <row r="668" spans="1:4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</row>
    <row r="669" spans="1:4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</row>
    <row r="670" spans="1:4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</row>
    <row r="671" spans="1:4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</row>
    <row r="672" spans="1:4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</row>
    <row r="673" spans="1:4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</row>
    <row r="674" spans="1:4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</row>
    <row r="675" spans="1:4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</row>
    <row r="676" spans="1:4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</row>
    <row r="677" spans="1:4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</row>
    <row r="678" spans="1:4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</row>
    <row r="679" spans="1:4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</row>
    <row r="680" spans="1:4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</row>
    <row r="681" spans="1:4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</row>
    <row r="682" spans="1:4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</row>
    <row r="683" spans="1:4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</row>
    <row r="684" spans="1:4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</row>
    <row r="685" spans="1:4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</row>
    <row r="686" spans="1:4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</row>
    <row r="687" spans="1:4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</row>
    <row r="688" spans="1:4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</row>
    <row r="689" spans="1:4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</row>
    <row r="690" spans="1:4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</row>
    <row r="691" spans="1:4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</row>
    <row r="692" spans="1:4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</row>
    <row r="693" spans="1:4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</row>
    <row r="694" spans="1:4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</row>
    <row r="695" spans="1:4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</row>
    <row r="696" spans="1:4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</row>
    <row r="697" spans="1:4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</row>
    <row r="698" spans="1:4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</row>
    <row r="699" spans="1:4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</row>
    <row r="700" spans="1:4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</row>
    <row r="701" spans="1:4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</row>
    <row r="702" spans="1:4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</row>
    <row r="703" spans="1:4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</row>
    <row r="704" spans="1:4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</row>
    <row r="705" spans="1:4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</row>
    <row r="706" spans="1:4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</row>
    <row r="707" spans="1:4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</row>
    <row r="708" spans="1:4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</row>
    <row r="709" spans="1:4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</row>
    <row r="710" spans="1:4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</row>
    <row r="711" spans="1:4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</row>
    <row r="712" spans="1:4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</row>
    <row r="713" spans="1:4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</row>
    <row r="714" spans="1:4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</row>
    <row r="715" spans="1:4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</row>
    <row r="716" spans="1:4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</row>
    <row r="717" spans="1:4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</row>
    <row r="718" spans="1:4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</row>
    <row r="719" spans="1:4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</row>
    <row r="720" spans="1:4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</row>
    <row r="721" spans="1:4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</row>
    <row r="722" spans="1:4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</row>
    <row r="723" spans="1:4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</row>
    <row r="724" spans="1:4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</row>
    <row r="725" spans="1:4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</row>
    <row r="726" spans="1:4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</row>
    <row r="727" spans="1:4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</row>
    <row r="728" spans="1:4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</row>
    <row r="729" spans="1:4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</row>
    <row r="730" spans="1:4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</row>
    <row r="731" spans="1:4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</row>
    <row r="732" spans="1:4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</row>
    <row r="733" spans="1:4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</row>
    <row r="734" spans="1:4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</row>
    <row r="735" spans="1:4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</row>
    <row r="736" spans="1:4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</row>
    <row r="737" spans="1:4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</row>
    <row r="738" spans="1:4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</row>
    <row r="739" spans="1:4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</row>
    <row r="740" spans="1:4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</row>
    <row r="741" spans="1:4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</row>
    <row r="742" spans="1:4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</row>
    <row r="743" spans="1:4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</row>
    <row r="744" spans="1:4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</row>
    <row r="745" spans="1:4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</row>
    <row r="746" spans="1:4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</row>
    <row r="747" spans="1:4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</row>
    <row r="748" spans="1:4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</row>
    <row r="749" spans="1:4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</row>
    <row r="750" spans="1:4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</row>
    <row r="751" spans="1:4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</row>
    <row r="752" spans="1:4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</row>
    <row r="753" spans="1:4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</row>
    <row r="754" spans="1:4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</row>
    <row r="755" spans="1:4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</row>
    <row r="756" spans="1:4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</row>
    <row r="757" spans="1:4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</row>
    <row r="758" spans="1:4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</row>
    <row r="759" spans="1:4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</row>
    <row r="760" spans="1:4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</row>
    <row r="761" spans="1:4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</row>
    <row r="762" spans="1:4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</row>
    <row r="763" spans="1:4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</row>
    <row r="764" spans="1:4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</row>
    <row r="765" spans="1:4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</row>
    <row r="766" spans="1:4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</row>
    <row r="767" spans="1:4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</row>
    <row r="768" spans="1:4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</row>
    <row r="769" spans="1:4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</row>
    <row r="770" spans="1:4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</row>
    <row r="771" spans="1:4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</row>
    <row r="772" spans="1:4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</row>
    <row r="773" spans="1:4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</row>
    <row r="774" spans="1:4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</row>
    <row r="775" spans="1:4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</row>
    <row r="776" spans="1:4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</row>
    <row r="777" spans="1:4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</row>
    <row r="778" spans="1:4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</row>
    <row r="779" spans="1:4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</row>
    <row r="780" spans="1:4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</row>
    <row r="781" spans="1:4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</row>
    <row r="782" spans="1:4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</row>
    <row r="783" spans="1:4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</row>
    <row r="784" spans="1:4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</row>
    <row r="785" spans="1:4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</row>
    <row r="786" spans="1:4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</row>
    <row r="787" spans="1:4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</row>
    <row r="788" spans="1:4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</row>
    <row r="789" spans="1:4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</row>
    <row r="790" spans="1:4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</row>
    <row r="791" spans="1:4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</row>
    <row r="792" spans="1:4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</row>
    <row r="793" spans="1:4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</row>
    <row r="794" spans="1:4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</row>
    <row r="795" spans="1:4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</row>
    <row r="796" spans="1:4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</row>
    <row r="797" spans="1:4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</row>
    <row r="798" spans="1:4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</row>
    <row r="799" spans="1:4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</row>
    <row r="800" spans="1:4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</row>
    <row r="801" spans="1:4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</row>
    <row r="802" spans="1:4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</row>
    <row r="803" spans="1:4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</row>
    <row r="804" spans="1:4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</row>
    <row r="805" spans="1:4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</row>
    <row r="806" spans="1:4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</row>
    <row r="807" spans="1:4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</row>
    <row r="808" spans="1:4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</row>
    <row r="809" spans="1:4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</row>
    <row r="810" spans="1:4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</row>
    <row r="811" spans="1:4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</row>
    <row r="812" spans="1:4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</row>
    <row r="813" spans="1:4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</row>
    <row r="814" spans="1:4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</row>
    <row r="815" spans="1:4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</row>
    <row r="816" spans="1:4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</row>
    <row r="817" spans="1:4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</row>
    <row r="818" spans="1:4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</row>
    <row r="819" spans="1:4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</row>
    <row r="820" spans="1:4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</row>
    <row r="821" spans="1:4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</row>
    <row r="822" spans="1:4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</row>
    <row r="823" spans="1:4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</row>
    <row r="824" spans="1:4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</row>
    <row r="825" spans="1:4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</row>
    <row r="826" spans="1:4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</row>
    <row r="827" spans="1:4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</row>
    <row r="828" spans="1:4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</row>
    <row r="829" spans="1:4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</row>
    <row r="830" spans="1:4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</row>
    <row r="831" spans="1:4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</row>
    <row r="832" spans="1:4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</row>
    <row r="833" spans="1:4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</row>
    <row r="834" spans="1:4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</row>
    <row r="835" spans="1:4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</row>
    <row r="836" spans="1:4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</row>
    <row r="837" spans="1:4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</row>
    <row r="838" spans="1:4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</row>
    <row r="839" spans="1:4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</row>
    <row r="840" spans="1:4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</row>
    <row r="841" spans="1:4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</row>
    <row r="842" spans="1:4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</row>
    <row r="843" spans="1:4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</row>
    <row r="844" spans="1:4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</row>
    <row r="845" spans="1:4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</row>
    <row r="846" spans="1:4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</row>
    <row r="847" spans="1:4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</row>
    <row r="848" spans="1:4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</row>
    <row r="849" spans="1:4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</row>
    <row r="850" spans="1:4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</row>
    <row r="851" spans="1:4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</row>
    <row r="852" spans="1:4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</row>
    <row r="853" spans="1:4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</row>
    <row r="854" spans="1:4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</row>
    <row r="855" spans="1:4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</row>
    <row r="856" spans="1:4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</row>
    <row r="857" spans="1:4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</row>
    <row r="858" spans="1:4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</row>
    <row r="859" spans="1:4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</row>
    <row r="860" spans="1:4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</row>
    <row r="861" spans="1:4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</row>
    <row r="862" spans="1:4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</row>
    <row r="863" spans="1:4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</row>
    <row r="864" spans="1:4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</row>
    <row r="865" spans="1:4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</row>
    <row r="866" spans="1:4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</row>
    <row r="867" spans="1:4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</row>
    <row r="868" spans="1:4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</row>
    <row r="869" spans="1:4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</row>
    <row r="870" spans="1:4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</row>
    <row r="871" spans="1:4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</row>
    <row r="872" spans="1:4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</row>
    <row r="873" spans="1:4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</row>
    <row r="874" spans="1:4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</row>
    <row r="875" spans="1:4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</row>
    <row r="876" spans="1:4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</row>
    <row r="877" spans="1:4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</row>
    <row r="878" spans="1:4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</row>
    <row r="879" spans="1:4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</row>
    <row r="880" spans="1:4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</row>
    <row r="881" spans="1:4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</row>
    <row r="882" spans="1:4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</row>
    <row r="883" spans="1:4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</row>
    <row r="884" spans="1:4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</row>
    <row r="885" spans="1:4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</row>
    <row r="886" spans="1:4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</row>
    <row r="887" spans="1:4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</row>
    <row r="888" spans="1:4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</row>
    <row r="889" spans="1:4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</row>
    <row r="890" spans="1:4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</row>
    <row r="891" spans="1:4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</row>
    <row r="892" spans="1:4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</row>
    <row r="893" spans="1:4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</row>
    <row r="894" spans="1:4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</row>
    <row r="895" spans="1:4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</row>
    <row r="896" spans="1:4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</row>
    <row r="897" spans="1:4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</row>
    <row r="898" spans="1:4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</row>
    <row r="899" spans="1:4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</row>
    <row r="900" spans="1:4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</row>
    <row r="901" spans="1:4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</row>
    <row r="902" spans="1:4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</row>
    <row r="903" spans="1:4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</row>
    <row r="904" spans="1:4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</row>
    <row r="905" spans="1:4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</row>
    <row r="906" spans="1:4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</row>
    <row r="907" spans="1:4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</row>
    <row r="908" spans="1:4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</row>
    <row r="909" spans="1:4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</row>
    <row r="910" spans="1:4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</row>
    <row r="911" spans="1:4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</row>
    <row r="912" spans="1:4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</row>
    <row r="913" spans="1:4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</row>
    <row r="914" spans="1:4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</row>
    <row r="915" spans="1:4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</row>
    <row r="916" spans="1:4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</row>
    <row r="917" spans="1:4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</row>
    <row r="918" spans="1:4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</row>
    <row r="919" spans="1:4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</row>
    <row r="920" spans="1:4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</row>
    <row r="921" spans="1:4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</row>
    <row r="922" spans="1:4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</row>
    <row r="923" spans="1:4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</row>
    <row r="924" spans="1:4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</row>
    <row r="925" spans="1:4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</row>
    <row r="926" spans="1:4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</row>
    <row r="927" spans="1:4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</row>
    <row r="928" spans="1:4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</row>
    <row r="929" spans="1:4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</row>
    <row r="930" spans="1:4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</row>
    <row r="931" spans="1:4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</row>
    <row r="932" spans="1:4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</row>
    <row r="933" spans="1:4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</row>
    <row r="934" spans="1:4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</row>
    <row r="935" spans="1:4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</row>
    <row r="936" spans="1:4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</row>
    <row r="937" spans="1:4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</row>
    <row r="938" spans="1:4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</row>
    <row r="939" spans="1:4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</row>
    <row r="940" spans="1:4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</row>
    <row r="941" spans="1:4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</row>
    <row r="942" spans="1:4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</row>
    <row r="943" spans="1:4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</row>
    <row r="944" spans="1:4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</row>
    <row r="945" spans="1:4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</row>
    <row r="946" spans="1:4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</row>
    <row r="947" spans="1:4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</row>
    <row r="948" spans="1:4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</row>
    <row r="949" spans="1:4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</row>
    <row r="950" spans="1:4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</row>
    <row r="951" spans="1:4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</row>
    <row r="952" spans="1:4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</row>
    <row r="953" spans="1:4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</row>
    <row r="954" spans="1:4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</row>
    <row r="955" spans="1:4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</row>
    <row r="956" spans="1:4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</row>
    <row r="957" spans="1:4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</row>
    <row r="958" spans="1:4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</row>
    <row r="959" spans="1:4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</row>
    <row r="960" spans="1:4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</row>
    <row r="961" spans="1:4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</row>
    <row r="962" spans="1:4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</row>
    <row r="963" spans="1:4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</row>
    <row r="964" spans="1:4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</row>
    <row r="965" spans="1:4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</row>
    <row r="966" spans="1:4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</row>
    <row r="967" spans="1:4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</row>
    <row r="968" spans="1:4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</row>
    <row r="969" spans="1:4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</row>
    <row r="970" spans="1:4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</row>
    <row r="971" spans="1:4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</row>
    <row r="972" spans="1:4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</row>
    <row r="973" spans="1:4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</row>
    <row r="974" spans="1:4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</row>
    <row r="975" spans="1:4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</row>
    <row r="976" spans="1:4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</row>
    <row r="977" spans="1:4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</row>
    <row r="978" spans="1:4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</row>
    <row r="979" spans="1:4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</row>
    <row r="980" spans="1:4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</row>
    <row r="981" spans="1:4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</row>
    <row r="982" spans="1:4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</row>
    <row r="983" spans="1:4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</row>
    <row r="984" spans="1:4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</row>
    <row r="985" spans="1:4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</row>
    <row r="986" spans="1:4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</row>
    <row r="987" spans="1:4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</row>
    <row r="988" spans="1:4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</row>
    <row r="989" spans="1:4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</row>
    <row r="990" spans="1:4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</row>
    <row r="991" spans="1:4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</row>
    <row r="992" spans="1:4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</row>
    <row r="993" spans="1:4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</row>
    <row r="994" spans="1:4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</row>
    <row r="995" spans="1:4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</row>
    <row r="996" spans="1:4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</row>
    <row r="997" spans="1:4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</row>
    <row r="998" spans="1:4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</row>
    <row r="999" spans="1:4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</row>
    <row r="1000" spans="1:4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</row>
    <row r="1001" spans="1:4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</row>
    <row r="1002" spans="1:41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</row>
    <row r="1003" spans="1:41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</row>
  </sheetData>
  <mergeCells count="2">
    <mergeCell ref="A3:A19"/>
    <mergeCell ref="H3:H19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J59"/>
  <sheetViews>
    <sheetView workbookViewId="0">
      <selection sqref="A1:H1"/>
    </sheetView>
  </sheetViews>
  <sheetFormatPr baseColWidth="10" defaultColWidth="11.1640625" defaultRowHeight="15" customHeight="1"/>
  <cols>
    <col min="1" max="2" width="11.1640625" customWidth="1"/>
    <col min="3" max="3" width="10.83203125" customWidth="1"/>
    <col min="4" max="4" width="13" customWidth="1"/>
    <col min="5" max="5" width="30.83203125" customWidth="1"/>
    <col min="6" max="6" width="11.1640625" customWidth="1"/>
    <col min="7" max="7" width="29.5" bestFit="1" customWidth="1"/>
    <col min="8" max="8" width="21.6640625" bestFit="1" customWidth="1"/>
    <col min="9" max="9" width="28.5" customWidth="1"/>
    <col min="10" max="10" width="27.33203125" customWidth="1"/>
    <col min="11" max="26" width="11.1640625" customWidth="1"/>
  </cols>
  <sheetData>
    <row r="1" spans="1:10">
      <c r="A1" s="309" t="s">
        <v>1367</v>
      </c>
      <c r="B1" s="262"/>
      <c r="C1" s="262"/>
      <c r="D1" s="262"/>
      <c r="E1" s="262"/>
      <c r="F1" s="262"/>
      <c r="G1" s="262"/>
      <c r="H1" s="262"/>
      <c r="I1" s="78"/>
      <c r="J1" s="78"/>
    </row>
    <row r="2" spans="1:10">
      <c r="A2" s="243"/>
      <c r="B2" s="243"/>
      <c r="C2" s="243"/>
      <c r="D2" s="243"/>
      <c r="E2" s="244"/>
      <c r="F2" s="244"/>
      <c r="G2" s="244"/>
      <c r="H2" s="244"/>
      <c r="I2" s="243"/>
      <c r="J2" s="244"/>
    </row>
    <row r="3" spans="1:10">
      <c r="A3" s="219" t="s">
        <v>789</v>
      </c>
      <c r="B3" s="219" t="s">
        <v>1368</v>
      </c>
      <c r="C3" s="219" t="s">
        <v>1369</v>
      </c>
      <c r="D3" s="219" t="s">
        <v>1370</v>
      </c>
      <c r="E3" s="219" t="s">
        <v>1371</v>
      </c>
      <c r="F3" s="219" t="s">
        <v>1372</v>
      </c>
      <c r="G3" s="219" t="s">
        <v>1373</v>
      </c>
      <c r="H3" s="219" t="s">
        <v>1374</v>
      </c>
      <c r="I3" s="245" t="s">
        <v>1375</v>
      </c>
      <c r="J3" s="245" t="s">
        <v>1376</v>
      </c>
    </row>
    <row r="4" spans="1:10">
      <c r="A4" s="246" t="s">
        <v>82</v>
      </c>
      <c r="B4" s="246" t="s">
        <v>51</v>
      </c>
      <c r="C4" s="247">
        <v>20588</v>
      </c>
      <c r="D4" s="247">
        <v>20580</v>
      </c>
      <c r="E4" s="247" t="s">
        <v>1377</v>
      </c>
      <c r="F4" s="247">
        <v>6</v>
      </c>
      <c r="G4" s="247">
        <v>38</v>
      </c>
      <c r="H4" s="247">
        <v>2</v>
      </c>
      <c r="I4" s="247">
        <v>0.03</v>
      </c>
      <c r="J4" s="247">
        <v>0.01</v>
      </c>
    </row>
    <row r="5" spans="1:10">
      <c r="A5" s="246" t="s">
        <v>82</v>
      </c>
      <c r="B5" s="246" t="s">
        <v>52</v>
      </c>
      <c r="C5" s="247">
        <v>9152</v>
      </c>
      <c r="D5" s="247">
        <v>9144</v>
      </c>
      <c r="E5" s="247" t="s">
        <v>1377</v>
      </c>
      <c r="F5" s="247">
        <v>3</v>
      </c>
      <c r="G5" s="247">
        <v>38</v>
      </c>
      <c r="H5" s="247">
        <v>5</v>
      </c>
      <c r="I5" s="247">
        <v>0.03</v>
      </c>
      <c r="J5" s="247">
        <v>0.05</v>
      </c>
    </row>
    <row r="6" spans="1:10">
      <c r="A6" s="246" t="s">
        <v>82</v>
      </c>
      <c r="B6" s="246" t="s">
        <v>53</v>
      </c>
      <c r="C6" s="247">
        <v>2056</v>
      </c>
      <c r="D6" s="247">
        <v>2050</v>
      </c>
      <c r="E6" s="247" t="s">
        <v>1377</v>
      </c>
      <c r="F6" s="247">
        <v>4</v>
      </c>
      <c r="G6" s="247">
        <v>38</v>
      </c>
      <c r="H6" s="247">
        <v>2</v>
      </c>
      <c r="I6" s="247">
        <v>0.19</v>
      </c>
      <c r="J6" s="247">
        <v>0.1</v>
      </c>
    </row>
    <row r="7" spans="1:10">
      <c r="A7" s="246" t="s">
        <v>82</v>
      </c>
      <c r="B7" s="246" t="s">
        <v>54</v>
      </c>
      <c r="C7" s="247">
        <v>94731</v>
      </c>
      <c r="D7" s="247">
        <v>94569</v>
      </c>
      <c r="E7" s="247" t="s">
        <v>1377</v>
      </c>
      <c r="F7" s="247">
        <v>125</v>
      </c>
      <c r="G7" s="247">
        <v>38</v>
      </c>
      <c r="H7" s="247">
        <v>37</v>
      </c>
      <c r="I7" s="247">
        <v>0.13</v>
      </c>
      <c r="J7" s="247">
        <v>0.04</v>
      </c>
    </row>
    <row r="8" spans="1:10">
      <c r="A8" s="246" t="s">
        <v>82</v>
      </c>
      <c r="B8" s="246" t="s">
        <v>55</v>
      </c>
      <c r="C8" s="247">
        <v>4328</v>
      </c>
      <c r="D8" s="247">
        <v>4321</v>
      </c>
      <c r="E8" s="247" t="s">
        <v>1377</v>
      </c>
      <c r="F8" s="247">
        <v>6</v>
      </c>
      <c r="G8" s="247">
        <v>38</v>
      </c>
      <c r="H8" s="247">
        <v>1</v>
      </c>
      <c r="I8" s="247">
        <v>0.14000000000000001</v>
      </c>
      <c r="J8" s="247">
        <v>0.02</v>
      </c>
    </row>
    <row r="9" spans="1:10">
      <c r="A9" s="246" t="s">
        <v>127</v>
      </c>
      <c r="B9" s="246" t="s">
        <v>51</v>
      </c>
      <c r="C9" s="247">
        <v>25572</v>
      </c>
      <c r="D9" s="247">
        <v>25563</v>
      </c>
      <c r="E9" s="247" t="s">
        <v>1378</v>
      </c>
      <c r="F9" s="247">
        <v>8</v>
      </c>
      <c r="G9" s="247">
        <v>48</v>
      </c>
      <c r="H9" s="247">
        <v>1</v>
      </c>
      <c r="I9" s="247">
        <v>0.03</v>
      </c>
      <c r="J9" s="247">
        <v>0</v>
      </c>
    </row>
    <row r="10" spans="1:10">
      <c r="A10" s="246" t="s">
        <v>127</v>
      </c>
      <c r="B10" s="246" t="s">
        <v>52</v>
      </c>
      <c r="C10" s="247">
        <v>11346</v>
      </c>
      <c r="D10" s="247">
        <v>11346</v>
      </c>
      <c r="E10" s="247" t="s">
        <v>1378</v>
      </c>
      <c r="F10" s="247">
        <v>0</v>
      </c>
      <c r="G10" s="247">
        <v>48</v>
      </c>
      <c r="H10" s="247">
        <v>0</v>
      </c>
      <c r="I10" s="247">
        <v>0</v>
      </c>
      <c r="J10" s="247">
        <v>0</v>
      </c>
    </row>
    <row r="11" spans="1:10">
      <c r="A11" s="246" t="s">
        <v>127</v>
      </c>
      <c r="B11" s="246" t="s">
        <v>53</v>
      </c>
      <c r="C11" s="247">
        <v>2532</v>
      </c>
      <c r="D11" s="247">
        <v>2528</v>
      </c>
      <c r="E11" s="247" t="s">
        <v>1378</v>
      </c>
      <c r="F11" s="247">
        <v>4</v>
      </c>
      <c r="G11" s="247">
        <v>48</v>
      </c>
      <c r="H11" s="247">
        <v>0</v>
      </c>
      <c r="I11" s="247">
        <v>0.16</v>
      </c>
      <c r="J11" s="247">
        <v>0</v>
      </c>
    </row>
    <row r="12" spans="1:10">
      <c r="A12" s="246" t="s">
        <v>127</v>
      </c>
      <c r="B12" s="246" t="s">
        <v>54</v>
      </c>
      <c r="C12" s="247">
        <v>119124</v>
      </c>
      <c r="D12" s="247">
        <v>119112</v>
      </c>
      <c r="E12" s="247" t="s">
        <v>1378</v>
      </c>
      <c r="F12" s="247">
        <v>12</v>
      </c>
      <c r="G12" s="247">
        <v>48</v>
      </c>
      <c r="H12" s="247">
        <v>0</v>
      </c>
      <c r="I12" s="247">
        <v>0.01</v>
      </c>
      <c r="J12" s="247">
        <v>0</v>
      </c>
    </row>
    <row r="13" spans="1:10">
      <c r="A13" s="246" t="s">
        <v>127</v>
      </c>
      <c r="B13" s="246" t="s">
        <v>55</v>
      </c>
      <c r="C13" s="247">
        <v>5764</v>
      </c>
      <c r="D13" s="247">
        <v>5763</v>
      </c>
      <c r="E13" s="247" t="s">
        <v>1378</v>
      </c>
      <c r="F13" s="247">
        <v>1</v>
      </c>
      <c r="G13" s="247">
        <v>48</v>
      </c>
      <c r="H13" s="247">
        <v>0</v>
      </c>
      <c r="I13" s="247">
        <v>0.02</v>
      </c>
      <c r="J13" s="247">
        <v>0</v>
      </c>
    </row>
    <row r="14" spans="1:10">
      <c r="A14" s="246" t="s">
        <v>162</v>
      </c>
      <c r="B14" s="246" t="s">
        <v>51</v>
      </c>
      <c r="C14" s="247">
        <v>25572</v>
      </c>
      <c r="D14" s="247">
        <v>25023</v>
      </c>
      <c r="E14" s="247" t="s">
        <v>1379</v>
      </c>
      <c r="F14" s="247">
        <v>535</v>
      </c>
      <c r="G14" s="247">
        <v>39</v>
      </c>
      <c r="H14" s="247">
        <v>14</v>
      </c>
      <c r="I14" s="247">
        <v>2.09</v>
      </c>
      <c r="J14" s="247">
        <v>0.05</v>
      </c>
    </row>
    <row r="15" spans="1:10">
      <c r="A15" s="246" t="s">
        <v>162</v>
      </c>
      <c r="B15" s="246" t="s">
        <v>52</v>
      </c>
      <c r="C15" s="247">
        <v>11346</v>
      </c>
      <c r="D15" s="247">
        <v>11169</v>
      </c>
      <c r="E15" s="247" t="s">
        <v>1379</v>
      </c>
      <c r="F15" s="247">
        <v>174</v>
      </c>
      <c r="G15" s="247">
        <v>39</v>
      </c>
      <c r="H15" s="247">
        <v>3</v>
      </c>
      <c r="I15" s="247">
        <v>1.53</v>
      </c>
      <c r="J15" s="247">
        <v>0.03</v>
      </c>
    </row>
    <row r="16" spans="1:10">
      <c r="A16" s="246" t="s">
        <v>162</v>
      </c>
      <c r="B16" s="246" t="s">
        <v>53</v>
      </c>
      <c r="C16" s="247">
        <v>2532</v>
      </c>
      <c r="D16" s="247">
        <v>2522</v>
      </c>
      <c r="E16" s="247" t="s">
        <v>1379</v>
      </c>
      <c r="F16" s="247">
        <v>7</v>
      </c>
      <c r="G16" s="247">
        <v>39</v>
      </c>
      <c r="H16" s="247">
        <v>3</v>
      </c>
      <c r="I16" s="247">
        <v>0.28000000000000003</v>
      </c>
      <c r="J16" s="247">
        <v>0.12</v>
      </c>
    </row>
    <row r="17" spans="1:10">
      <c r="A17" s="246" t="s">
        <v>162</v>
      </c>
      <c r="B17" s="246" t="s">
        <v>54</v>
      </c>
      <c r="C17" s="247">
        <v>119134</v>
      </c>
      <c r="D17" s="247">
        <v>115647</v>
      </c>
      <c r="E17" s="247" t="s">
        <v>1379</v>
      </c>
      <c r="F17" s="247">
        <v>3316</v>
      </c>
      <c r="G17" s="247">
        <v>39</v>
      </c>
      <c r="H17" s="247">
        <v>171</v>
      </c>
      <c r="I17" s="247">
        <v>2.78</v>
      </c>
      <c r="J17" s="247">
        <v>0.14000000000000001</v>
      </c>
    </row>
    <row r="18" spans="1:10">
      <c r="A18" s="246" t="s">
        <v>162</v>
      </c>
      <c r="B18" s="246" t="s">
        <v>55</v>
      </c>
      <c r="C18" s="247">
        <v>5764</v>
      </c>
      <c r="D18" s="247">
        <v>5607</v>
      </c>
      <c r="E18" s="247" t="s">
        <v>1379</v>
      </c>
      <c r="F18" s="247">
        <v>139</v>
      </c>
      <c r="G18" s="247">
        <v>39</v>
      </c>
      <c r="H18" s="247">
        <v>18</v>
      </c>
      <c r="I18" s="247">
        <v>2.41</v>
      </c>
      <c r="J18" s="247">
        <v>0.31</v>
      </c>
    </row>
    <row r="19" spans="1:10">
      <c r="A19" s="246" t="s">
        <v>239</v>
      </c>
      <c r="B19" s="246" t="s">
        <v>51</v>
      </c>
      <c r="C19" s="247">
        <v>25570</v>
      </c>
      <c r="D19" s="247">
        <v>25515</v>
      </c>
      <c r="E19" s="247" t="s">
        <v>1380</v>
      </c>
      <c r="F19" s="247">
        <v>44</v>
      </c>
      <c r="G19" s="247">
        <v>33</v>
      </c>
      <c r="H19" s="247">
        <v>11</v>
      </c>
      <c r="I19" s="247">
        <v>0.17</v>
      </c>
      <c r="J19" s="247">
        <v>0.04</v>
      </c>
    </row>
    <row r="20" spans="1:10">
      <c r="A20" s="246" t="s">
        <v>239</v>
      </c>
      <c r="B20" s="246" t="s">
        <v>52</v>
      </c>
      <c r="C20" s="247">
        <v>11346</v>
      </c>
      <c r="D20" s="247">
        <v>11327</v>
      </c>
      <c r="E20" s="247" t="s">
        <v>1380</v>
      </c>
      <c r="F20" s="247">
        <v>13</v>
      </c>
      <c r="G20" s="247">
        <v>33</v>
      </c>
      <c r="H20" s="247">
        <v>6</v>
      </c>
      <c r="I20" s="247">
        <v>0.11</v>
      </c>
      <c r="J20" s="247">
        <v>0.05</v>
      </c>
    </row>
    <row r="21" spans="1:10">
      <c r="A21" s="246" t="s">
        <v>239</v>
      </c>
      <c r="B21" s="246" t="s">
        <v>53</v>
      </c>
      <c r="C21" s="247">
        <v>2532</v>
      </c>
      <c r="D21" s="247">
        <v>2528</v>
      </c>
      <c r="E21" s="247" t="s">
        <v>1380</v>
      </c>
      <c r="F21" s="247">
        <v>2</v>
      </c>
      <c r="G21" s="247">
        <v>33</v>
      </c>
      <c r="H21" s="247">
        <v>2</v>
      </c>
      <c r="I21" s="247">
        <v>0.08</v>
      </c>
      <c r="J21" s="247">
        <v>0.08</v>
      </c>
    </row>
    <row r="22" spans="1:10">
      <c r="A22" s="246" t="s">
        <v>239</v>
      </c>
      <c r="B22" s="246" t="s">
        <v>54</v>
      </c>
      <c r="C22" s="247">
        <v>119128</v>
      </c>
      <c r="D22" s="247">
        <v>118931</v>
      </c>
      <c r="E22" s="247" t="s">
        <v>1380</v>
      </c>
      <c r="F22" s="247">
        <v>165</v>
      </c>
      <c r="G22" s="247">
        <v>33</v>
      </c>
      <c r="H22" s="247">
        <v>32</v>
      </c>
      <c r="I22" s="247">
        <v>0.14000000000000001</v>
      </c>
      <c r="J22" s="247">
        <v>0.03</v>
      </c>
    </row>
    <row r="23" spans="1:10">
      <c r="A23" s="246" t="s">
        <v>239</v>
      </c>
      <c r="B23" s="246" t="s">
        <v>55</v>
      </c>
      <c r="C23" s="247">
        <v>5764</v>
      </c>
      <c r="D23" s="247">
        <v>5748</v>
      </c>
      <c r="E23" s="247" t="s">
        <v>1380</v>
      </c>
      <c r="F23" s="247">
        <v>14</v>
      </c>
      <c r="G23" s="247">
        <v>33</v>
      </c>
      <c r="H23" s="247">
        <v>2</v>
      </c>
      <c r="I23" s="247">
        <v>0.24</v>
      </c>
      <c r="J23" s="247">
        <v>0.03</v>
      </c>
    </row>
    <row r="24" spans="1:10">
      <c r="A24" s="246" t="s">
        <v>350</v>
      </c>
      <c r="B24" s="246" t="s">
        <v>51</v>
      </c>
      <c r="C24" s="247">
        <v>25560</v>
      </c>
      <c r="D24" s="247">
        <v>25553</v>
      </c>
      <c r="E24" s="247" t="s">
        <v>1381</v>
      </c>
      <c r="F24" s="247">
        <v>2</v>
      </c>
      <c r="G24" s="247">
        <v>34</v>
      </c>
      <c r="H24" s="247">
        <v>5</v>
      </c>
      <c r="I24" s="247">
        <v>0.01</v>
      </c>
      <c r="J24" s="247">
        <v>0.02</v>
      </c>
    </row>
    <row r="25" spans="1:10">
      <c r="A25" s="246" t="s">
        <v>350</v>
      </c>
      <c r="B25" s="246" t="s">
        <v>52</v>
      </c>
      <c r="C25" s="247">
        <v>11346</v>
      </c>
      <c r="D25" s="247">
        <v>11345</v>
      </c>
      <c r="E25" s="247" t="s">
        <v>1381</v>
      </c>
      <c r="F25" s="247">
        <v>1</v>
      </c>
      <c r="G25" s="247">
        <v>34</v>
      </c>
      <c r="H25" s="247">
        <v>0</v>
      </c>
      <c r="I25" s="247">
        <v>0.01</v>
      </c>
      <c r="J25" s="247">
        <v>0</v>
      </c>
    </row>
    <row r="26" spans="1:10">
      <c r="A26" s="246" t="s">
        <v>350</v>
      </c>
      <c r="B26" s="246" t="s">
        <v>53</v>
      </c>
      <c r="C26" s="247">
        <v>2532</v>
      </c>
      <c r="D26" s="247">
        <v>2532</v>
      </c>
      <c r="E26" s="247" t="s">
        <v>1381</v>
      </c>
      <c r="F26" s="247">
        <v>0</v>
      </c>
      <c r="G26" s="247">
        <v>34</v>
      </c>
      <c r="H26" s="247">
        <v>0</v>
      </c>
      <c r="I26" s="247">
        <v>0</v>
      </c>
      <c r="J26" s="247">
        <v>0</v>
      </c>
    </row>
    <row r="27" spans="1:10">
      <c r="A27" s="246" t="s">
        <v>350</v>
      </c>
      <c r="B27" s="246" t="s">
        <v>54</v>
      </c>
      <c r="C27" s="247">
        <v>119108</v>
      </c>
      <c r="D27" s="247">
        <v>119103</v>
      </c>
      <c r="E27" s="247" t="s">
        <v>1381</v>
      </c>
      <c r="F27" s="247">
        <v>5</v>
      </c>
      <c r="G27" s="247">
        <v>34</v>
      </c>
      <c r="H27" s="247">
        <v>0</v>
      </c>
      <c r="I27" s="247">
        <v>0</v>
      </c>
      <c r="J27" s="247">
        <v>0</v>
      </c>
    </row>
    <row r="28" spans="1:10">
      <c r="A28" s="246" t="s">
        <v>350</v>
      </c>
      <c r="B28" s="246" t="s">
        <v>55</v>
      </c>
      <c r="C28" s="247">
        <v>5762</v>
      </c>
      <c r="D28" s="247">
        <v>5761</v>
      </c>
      <c r="E28" s="247" t="s">
        <v>1381</v>
      </c>
      <c r="F28" s="247">
        <v>1</v>
      </c>
      <c r="G28" s="247">
        <v>34</v>
      </c>
      <c r="H28" s="247">
        <v>0</v>
      </c>
      <c r="I28" s="247">
        <v>0.02</v>
      </c>
      <c r="J28" s="247">
        <v>0</v>
      </c>
    </row>
    <row r="29" spans="1:10">
      <c r="A29" s="246" t="s">
        <v>459</v>
      </c>
      <c r="B29" s="246" t="s">
        <v>51</v>
      </c>
      <c r="C29" s="247">
        <v>25572</v>
      </c>
      <c r="D29" s="247">
        <v>25572</v>
      </c>
      <c r="E29" s="247">
        <v>18</v>
      </c>
      <c r="F29" s="247">
        <v>0</v>
      </c>
      <c r="G29" s="247">
        <v>19</v>
      </c>
      <c r="H29" s="247">
        <v>0</v>
      </c>
      <c r="I29" s="247">
        <v>0</v>
      </c>
      <c r="J29" s="247">
        <v>0</v>
      </c>
    </row>
    <row r="30" spans="1:10">
      <c r="A30" s="246" t="s">
        <v>459</v>
      </c>
      <c r="B30" s="246" t="s">
        <v>52</v>
      </c>
      <c r="C30" s="247">
        <v>11346</v>
      </c>
      <c r="D30" s="247">
        <v>11339</v>
      </c>
      <c r="E30" s="247">
        <v>18</v>
      </c>
      <c r="F30" s="247">
        <v>7</v>
      </c>
      <c r="G30" s="247">
        <v>19</v>
      </c>
      <c r="H30" s="247">
        <v>0</v>
      </c>
      <c r="I30" s="247">
        <v>0.06</v>
      </c>
      <c r="J30" s="247">
        <v>0</v>
      </c>
    </row>
    <row r="31" spans="1:10">
      <c r="A31" s="246" t="s">
        <v>459</v>
      </c>
      <c r="B31" s="246" t="s">
        <v>53</v>
      </c>
      <c r="C31" s="247">
        <v>2532</v>
      </c>
      <c r="D31" s="247">
        <v>2527</v>
      </c>
      <c r="E31" s="247">
        <v>18</v>
      </c>
      <c r="F31" s="247">
        <v>3</v>
      </c>
      <c r="G31" s="247">
        <v>19</v>
      </c>
      <c r="H31" s="247">
        <v>2</v>
      </c>
      <c r="I31" s="247">
        <v>0.12</v>
      </c>
      <c r="J31" s="247">
        <v>0.08</v>
      </c>
    </row>
    <row r="32" spans="1:10">
      <c r="A32" s="246" t="s">
        <v>459</v>
      </c>
      <c r="B32" s="246" t="s">
        <v>54</v>
      </c>
      <c r="C32" s="247">
        <v>119126</v>
      </c>
      <c r="D32" s="247">
        <v>119080</v>
      </c>
      <c r="E32" s="247">
        <v>18</v>
      </c>
      <c r="F32" s="247">
        <v>26</v>
      </c>
      <c r="G32" s="247">
        <v>19</v>
      </c>
      <c r="H32" s="247">
        <v>20</v>
      </c>
      <c r="I32" s="247">
        <v>0.02</v>
      </c>
      <c r="J32" s="247">
        <v>0.02</v>
      </c>
    </row>
    <row r="33" spans="1:10">
      <c r="A33" s="246" t="s">
        <v>459</v>
      </c>
      <c r="B33" s="246" t="s">
        <v>55</v>
      </c>
      <c r="C33" s="247">
        <v>5764</v>
      </c>
      <c r="D33" s="247">
        <v>5761</v>
      </c>
      <c r="E33" s="247">
        <v>18</v>
      </c>
      <c r="F33" s="247">
        <v>3</v>
      </c>
      <c r="G33" s="247">
        <v>19</v>
      </c>
      <c r="H33" s="247">
        <v>0</v>
      </c>
      <c r="I33" s="247">
        <v>0.05</v>
      </c>
      <c r="J33" s="247">
        <v>0</v>
      </c>
    </row>
    <row r="34" spans="1:10">
      <c r="A34" s="246" t="s">
        <v>510</v>
      </c>
      <c r="B34" s="246" t="s">
        <v>51</v>
      </c>
      <c r="C34" s="247">
        <v>25572</v>
      </c>
      <c r="D34" s="247">
        <v>25560</v>
      </c>
      <c r="E34" s="247" t="s">
        <v>1382</v>
      </c>
      <c r="F34" s="247">
        <v>12</v>
      </c>
      <c r="G34" s="247">
        <v>50</v>
      </c>
      <c r="H34" s="247">
        <v>0</v>
      </c>
      <c r="I34" s="247">
        <v>0.05</v>
      </c>
      <c r="J34" s="247">
        <v>0</v>
      </c>
    </row>
    <row r="35" spans="1:10">
      <c r="A35" s="246" t="s">
        <v>510</v>
      </c>
      <c r="B35" s="246" t="s">
        <v>52</v>
      </c>
      <c r="C35" s="247">
        <v>11346</v>
      </c>
      <c r="D35" s="247">
        <v>11327</v>
      </c>
      <c r="E35" s="247" t="s">
        <v>1382</v>
      </c>
      <c r="F35" s="247">
        <v>13</v>
      </c>
      <c r="G35" s="247">
        <v>50</v>
      </c>
      <c r="H35" s="247">
        <v>6</v>
      </c>
      <c r="I35" s="247">
        <v>0.11</v>
      </c>
      <c r="J35" s="247">
        <v>0.05</v>
      </c>
    </row>
    <row r="36" spans="1:10">
      <c r="A36" s="246" t="s">
        <v>510</v>
      </c>
      <c r="B36" s="246" t="s">
        <v>53</v>
      </c>
      <c r="C36" s="247">
        <v>2532</v>
      </c>
      <c r="D36" s="247">
        <v>2532</v>
      </c>
      <c r="E36" s="247" t="s">
        <v>1382</v>
      </c>
      <c r="F36" s="247">
        <v>0</v>
      </c>
      <c r="G36" s="247">
        <v>50</v>
      </c>
      <c r="H36" s="247">
        <v>0</v>
      </c>
      <c r="I36" s="247">
        <v>0</v>
      </c>
      <c r="J36" s="247">
        <v>0</v>
      </c>
    </row>
    <row r="37" spans="1:10">
      <c r="A37" s="246" t="s">
        <v>510</v>
      </c>
      <c r="B37" s="246" t="s">
        <v>54</v>
      </c>
      <c r="C37" s="247">
        <v>119132</v>
      </c>
      <c r="D37" s="247">
        <v>118798</v>
      </c>
      <c r="E37" s="247" t="s">
        <v>1382</v>
      </c>
      <c r="F37" s="247">
        <v>295</v>
      </c>
      <c r="G37" s="247">
        <v>50</v>
      </c>
      <c r="H37" s="247">
        <v>39</v>
      </c>
      <c r="I37" s="247">
        <v>0.25</v>
      </c>
      <c r="J37" s="247">
        <v>0.03</v>
      </c>
    </row>
    <row r="38" spans="1:10">
      <c r="A38" s="246" t="s">
        <v>510</v>
      </c>
      <c r="B38" s="246" t="s">
        <v>55</v>
      </c>
      <c r="C38" s="247">
        <v>5764</v>
      </c>
      <c r="D38" s="247">
        <v>5762</v>
      </c>
      <c r="E38" s="247" t="s">
        <v>1382</v>
      </c>
      <c r="F38" s="247">
        <v>1</v>
      </c>
      <c r="G38" s="247">
        <v>50</v>
      </c>
      <c r="H38" s="247">
        <v>1</v>
      </c>
      <c r="I38" s="247">
        <v>0.02</v>
      </c>
      <c r="J38" s="247">
        <v>0.02</v>
      </c>
    </row>
    <row r="39" spans="1:10">
      <c r="A39" s="246" t="s">
        <v>645</v>
      </c>
      <c r="B39" s="246" t="s">
        <v>51</v>
      </c>
      <c r="C39" s="247">
        <v>25570</v>
      </c>
      <c r="D39" s="247">
        <v>24961</v>
      </c>
      <c r="E39" s="247" t="s">
        <v>1383</v>
      </c>
      <c r="F39" s="247">
        <v>591</v>
      </c>
      <c r="G39" s="247">
        <v>36</v>
      </c>
      <c r="H39" s="247">
        <v>18</v>
      </c>
      <c r="I39" s="247">
        <v>2.31</v>
      </c>
      <c r="J39" s="247">
        <v>7.0000000000000007E-2</v>
      </c>
    </row>
    <row r="40" spans="1:10">
      <c r="A40" s="246" t="s">
        <v>645</v>
      </c>
      <c r="B40" s="246" t="s">
        <v>52</v>
      </c>
      <c r="C40" s="247">
        <v>11346</v>
      </c>
      <c r="D40" s="247">
        <v>10973</v>
      </c>
      <c r="E40" s="247" t="s">
        <v>1383</v>
      </c>
      <c r="F40" s="247">
        <v>368</v>
      </c>
      <c r="G40" s="247">
        <v>36</v>
      </c>
      <c r="H40" s="247">
        <v>5</v>
      </c>
      <c r="I40" s="247">
        <v>3.24</v>
      </c>
      <c r="J40" s="247">
        <v>0.04</v>
      </c>
    </row>
    <row r="41" spans="1:10">
      <c r="A41" s="246" t="s">
        <v>645</v>
      </c>
      <c r="B41" s="246" t="s">
        <v>53</v>
      </c>
      <c r="C41" s="247">
        <v>2532</v>
      </c>
      <c r="D41" s="247">
        <v>2505</v>
      </c>
      <c r="E41" s="247" t="s">
        <v>1383</v>
      </c>
      <c r="F41" s="247">
        <v>26</v>
      </c>
      <c r="G41" s="247">
        <v>36</v>
      </c>
      <c r="H41" s="247">
        <v>1</v>
      </c>
      <c r="I41" s="247">
        <v>1.03</v>
      </c>
      <c r="J41" s="247">
        <v>0.04</v>
      </c>
    </row>
    <row r="42" spans="1:10">
      <c r="A42" s="246" t="s">
        <v>645</v>
      </c>
      <c r="B42" s="246" t="s">
        <v>54</v>
      </c>
      <c r="C42" s="247">
        <v>119134</v>
      </c>
      <c r="D42" s="247">
        <v>115019</v>
      </c>
      <c r="E42" s="247" t="s">
        <v>1383</v>
      </c>
      <c r="F42" s="247">
        <v>4006</v>
      </c>
      <c r="G42" s="247">
        <v>36</v>
      </c>
      <c r="H42" s="247">
        <v>109</v>
      </c>
      <c r="I42" s="247">
        <v>3.36</v>
      </c>
      <c r="J42" s="247">
        <v>0.09</v>
      </c>
    </row>
    <row r="43" spans="1:10">
      <c r="A43" s="246" t="s">
        <v>645</v>
      </c>
      <c r="B43" s="246" t="s">
        <v>55</v>
      </c>
      <c r="C43" s="247">
        <v>5764</v>
      </c>
      <c r="D43" s="247">
        <v>5639</v>
      </c>
      <c r="E43" s="247" t="s">
        <v>1383</v>
      </c>
      <c r="F43" s="247">
        <v>121</v>
      </c>
      <c r="G43" s="247">
        <v>36</v>
      </c>
      <c r="H43" s="247">
        <v>4</v>
      </c>
      <c r="I43" s="247">
        <v>2.1</v>
      </c>
      <c r="J43" s="247">
        <v>7.0000000000000007E-2</v>
      </c>
    </row>
    <row r="44" spans="1:10">
      <c r="A44" s="246" t="s">
        <v>803</v>
      </c>
      <c r="B44" s="246" t="s">
        <v>51</v>
      </c>
      <c r="C44" s="247">
        <v>25572</v>
      </c>
      <c r="D44" s="247">
        <v>25520</v>
      </c>
      <c r="E44" s="247" t="s">
        <v>1384</v>
      </c>
      <c r="F44" s="247">
        <v>51</v>
      </c>
      <c r="G44" s="247">
        <v>40</v>
      </c>
      <c r="H44" s="247">
        <v>1</v>
      </c>
      <c r="I44" s="247">
        <v>0.2</v>
      </c>
      <c r="J44" s="247">
        <v>0</v>
      </c>
    </row>
    <row r="45" spans="1:10">
      <c r="A45" s="246" t="s">
        <v>803</v>
      </c>
      <c r="B45" s="246" t="s">
        <v>52</v>
      </c>
      <c r="C45" s="247">
        <v>11346</v>
      </c>
      <c r="D45" s="247">
        <v>11331</v>
      </c>
      <c r="E45" s="247" t="s">
        <v>1384</v>
      </c>
      <c r="F45" s="247">
        <v>15</v>
      </c>
      <c r="G45" s="247">
        <v>40</v>
      </c>
      <c r="H45" s="247">
        <v>0</v>
      </c>
      <c r="I45" s="247">
        <v>0.13</v>
      </c>
      <c r="J45" s="247">
        <v>0</v>
      </c>
    </row>
    <row r="46" spans="1:10">
      <c r="A46" s="246" t="s">
        <v>803</v>
      </c>
      <c r="B46" s="246" t="s">
        <v>53</v>
      </c>
      <c r="C46" s="247">
        <v>2532</v>
      </c>
      <c r="D46" s="247">
        <v>2532</v>
      </c>
      <c r="E46" s="247" t="s">
        <v>1384</v>
      </c>
      <c r="F46" s="247">
        <v>0</v>
      </c>
      <c r="G46" s="247">
        <v>40</v>
      </c>
      <c r="H46" s="247">
        <v>0</v>
      </c>
      <c r="I46" s="247">
        <v>0</v>
      </c>
      <c r="J46" s="247">
        <v>0</v>
      </c>
    </row>
    <row r="47" spans="1:10">
      <c r="A47" s="246" t="s">
        <v>803</v>
      </c>
      <c r="B47" s="246" t="s">
        <v>54</v>
      </c>
      <c r="C47" s="247">
        <v>119134</v>
      </c>
      <c r="D47" s="247">
        <v>119133</v>
      </c>
      <c r="E47" s="247" t="s">
        <v>1384</v>
      </c>
      <c r="F47" s="247">
        <v>1</v>
      </c>
      <c r="G47" s="247">
        <v>40</v>
      </c>
      <c r="H47" s="247">
        <v>0</v>
      </c>
      <c r="I47" s="247">
        <v>0</v>
      </c>
      <c r="J47" s="247">
        <v>0</v>
      </c>
    </row>
    <row r="48" spans="1:10">
      <c r="A48" s="246" t="s">
        <v>803</v>
      </c>
      <c r="B48" s="246" t="s">
        <v>55</v>
      </c>
      <c r="C48" s="247">
        <v>5764</v>
      </c>
      <c r="D48" s="247">
        <v>5764</v>
      </c>
      <c r="E48" s="247" t="s">
        <v>1384</v>
      </c>
      <c r="F48" s="247">
        <v>0</v>
      </c>
      <c r="G48" s="247">
        <v>40</v>
      </c>
      <c r="H48" s="247">
        <v>0</v>
      </c>
      <c r="I48" s="247">
        <v>0</v>
      </c>
      <c r="J48" s="247">
        <v>0</v>
      </c>
    </row>
    <row r="49" spans="1:10">
      <c r="A49" s="246" t="s">
        <v>742</v>
      </c>
      <c r="B49" s="246" t="s">
        <v>51</v>
      </c>
      <c r="C49" s="247">
        <v>25572</v>
      </c>
      <c r="D49" s="247">
        <v>25515</v>
      </c>
      <c r="E49" s="247" t="s">
        <v>1385</v>
      </c>
      <c r="F49" s="247">
        <v>57</v>
      </c>
      <c r="G49" s="247">
        <v>49</v>
      </c>
      <c r="H49" s="247">
        <v>0</v>
      </c>
      <c r="I49" s="247">
        <v>0.22</v>
      </c>
      <c r="J49" s="247">
        <v>0</v>
      </c>
    </row>
    <row r="50" spans="1:10">
      <c r="A50" s="246" t="s">
        <v>742</v>
      </c>
      <c r="B50" s="246" t="s">
        <v>52</v>
      </c>
      <c r="C50" s="247">
        <v>11346</v>
      </c>
      <c r="D50" s="247">
        <v>11321</v>
      </c>
      <c r="E50" s="247" t="s">
        <v>1385</v>
      </c>
      <c r="F50" s="247">
        <v>25</v>
      </c>
      <c r="G50" s="247">
        <v>49</v>
      </c>
      <c r="H50" s="247">
        <v>0</v>
      </c>
      <c r="I50" s="247">
        <v>0.22</v>
      </c>
      <c r="J50" s="247">
        <v>0</v>
      </c>
    </row>
    <row r="51" spans="1:10">
      <c r="A51" s="246" t="s">
        <v>742</v>
      </c>
      <c r="B51" s="246" t="s">
        <v>53</v>
      </c>
      <c r="C51" s="247">
        <v>2532</v>
      </c>
      <c r="D51" s="247">
        <v>2510</v>
      </c>
      <c r="E51" s="247" t="s">
        <v>1385</v>
      </c>
      <c r="F51" s="247">
        <v>21</v>
      </c>
      <c r="G51" s="247">
        <v>49</v>
      </c>
      <c r="H51" s="247">
        <v>1</v>
      </c>
      <c r="I51" s="247">
        <v>0.83</v>
      </c>
      <c r="J51" s="247">
        <v>0.04</v>
      </c>
    </row>
    <row r="52" spans="1:10">
      <c r="A52" s="246" t="s">
        <v>742</v>
      </c>
      <c r="B52" s="246" t="s">
        <v>54</v>
      </c>
      <c r="C52" s="247">
        <v>119134</v>
      </c>
      <c r="D52" s="247">
        <v>118941</v>
      </c>
      <c r="E52" s="247" t="s">
        <v>1385</v>
      </c>
      <c r="F52" s="247">
        <v>192</v>
      </c>
      <c r="G52" s="247">
        <v>49</v>
      </c>
      <c r="H52" s="247">
        <v>1</v>
      </c>
      <c r="I52" s="247">
        <v>0.16</v>
      </c>
      <c r="J52" s="247">
        <v>0</v>
      </c>
    </row>
    <row r="53" spans="1:10">
      <c r="A53" s="246" t="s">
        <v>742</v>
      </c>
      <c r="B53" s="246" t="s">
        <v>55</v>
      </c>
      <c r="C53" s="247">
        <v>5764</v>
      </c>
      <c r="D53" s="247">
        <v>5732</v>
      </c>
      <c r="E53" s="247" t="s">
        <v>1385</v>
      </c>
      <c r="F53" s="247">
        <v>32</v>
      </c>
      <c r="G53" s="247">
        <v>49</v>
      </c>
      <c r="H53" s="247">
        <v>0</v>
      </c>
      <c r="I53" s="247">
        <v>0.56000000000000005</v>
      </c>
      <c r="J53" s="247">
        <v>0</v>
      </c>
    </row>
    <row r="55" spans="1:10">
      <c r="A55" s="102"/>
    </row>
    <row r="56" spans="1:10">
      <c r="A56" s="102"/>
    </row>
    <row r="57" spans="1:10">
      <c r="A57" s="102"/>
    </row>
    <row r="58" spans="1:10">
      <c r="A58" s="102"/>
    </row>
    <row r="59" spans="1:10">
      <c r="A59" s="102"/>
    </row>
  </sheetData>
  <mergeCells count="1">
    <mergeCell ref="A1:H1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AP963"/>
  <sheetViews>
    <sheetView workbookViewId="0"/>
  </sheetViews>
  <sheetFormatPr baseColWidth="10" defaultColWidth="11.1640625" defaultRowHeight="15" customHeight="1"/>
  <cols>
    <col min="1" max="1" width="21" customWidth="1"/>
    <col min="2" max="2" width="11.1640625" customWidth="1"/>
    <col min="3" max="7" width="13.1640625" customWidth="1"/>
    <col min="8" max="10" width="11.1640625" customWidth="1"/>
    <col min="11" max="15" width="13.1640625" customWidth="1"/>
    <col min="16" max="42" width="11.1640625" customWidth="1"/>
  </cols>
  <sheetData>
    <row r="1" spans="1:42">
      <c r="A1" s="73" t="s">
        <v>1386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</row>
    <row r="2" spans="1:42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</row>
    <row r="3" spans="1:42">
      <c r="A3" s="153"/>
      <c r="B3" s="248"/>
      <c r="C3" s="48" t="s">
        <v>1198</v>
      </c>
      <c r="D3" s="48" t="s">
        <v>1199</v>
      </c>
      <c r="E3" s="48" t="s">
        <v>1200</v>
      </c>
      <c r="F3" s="48" t="s">
        <v>1201</v>
      </c>
      <c r="G3" s="48" t="s">
        <v>1202</v>
      </c>
      <c r="H3" s="18"/>
      <c r="I3" s="153"/>
      <c r="J3" s="248"/>
      <c r="K3" s="48" t="s">
        <v>1203</v>
      </c>
      <c r="L3" s="48" t="s">
        <v>1204</v>
      </c>
      <c r="M3" s="48" t="s">
        <v>1205</v>
      </c>
      <c r="N3" s="48" t="s">
        <v>1206</v>
      </c>
      <c r="O3" s="48" t="s">
        <v>1207</v>
      </c>
      <c r="P3" s="18"/>
      <c r="Q3" s="18"/>
      <c r="R3" s="231"/>
      <c r="S3" s="231"/>
      <c r="T3" s="231"/>
      <c r="U3" s="231"/>
      <c r="V3" s="231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</row>
    <row r="4" spans="1:42">
      <c r="A4" s="278" t="s">
        <v>1197</v>
      </c>
      <c r="B4" s="249" t="s">
        <v>1387</v>
      </c>
      <c r="C4" s="38" t="s">
        <v>1388</v>
      </c>
      <c r="D4" s="38" t="s">
        <v>1389</v>
      </c>
      <c r="E4" s="38" t="s">
        <v>1390</v>
      </c>
      <c r="F4" s="38" t="s">
        <v>1391</v>
      </c>
      <c r="G4" s="38" t="s">
        <v>1391</v>
      </c>
      <c r="H4" s="250"/>
      <c r="I4" s="310" t="s">
        <v>40</v>
      </c>
      <c r="J4" s="249" t="s">
        <v>1387</v>
      </c>
      <c r="K4" s="38" t="s">
        <v>1392</v>
      </c>
      <c r="L4" s="38" t="s">
        <v>1389</v>
      </c>
      <c r="M4" s="38" t="s">
        <v>1393</v>
      </c>
      <c r="N4" s="38" t="s">
        <v>1394</v>
      </c>
      <c r="O4" s="38" t="s">
        <v>1391</v>
      </c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</row>
    <row r="5" spans="1:42">
      <c r="A5" s="269"/>
      <c r="B5" s="249" t="s">
        <v>519</v>
      </c>
      <c r="C5" s="38" t="s">
        <v>1395</v>
      </c>
      <c r="D5" s="38" t="s">
        <v>1396</v>
      </c>
      <c r="E5" s="38" t="s">
        <v>1397</v>
      </c>
      <c r="F5" s="38" t="s">
        <v>1398</v>
      </c>
      <c r="G5" s="38" t="s">
        <v>1399</v>
      </c>
      <c r="H5" s="250"/>
      <c r="I5" s="269"/>
      <c r="J5" s="249" t="s">
        <v>519</v>
      </c>
      <c r="K5" s="38" t="s">
        <v>1400</v>
      </c>
      <c r="L5" s="38" t="s">
        <v>1401</v>
      </c>
      <c r="M5" s="38" t="s">
        <v>1402</v>
      </c>
      <c r="N5" s="38" t="s">
        <v>1403</v>
      </c>
      <c r="O5" s="38" t="s">
        <v>1404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</row>
    <row r="6" spans="1:42">
      <c r="A6" s="269"/>
      <c r="B6" s="249" t="s">
        <v>1405</v>
      </c>
      <c r="C6" s="38" t="s">
        <v>1406</v>
      </c>
      <c r="D6" s="38" t="s">
        <v>1407</v>
      </c>
      <c r="E6" s="38" t="s">
        <v>1408</v>
      </c>
      <c r="F6" s="38" t="s">
        <v>1409</v>
      </c>
      <c r="G6" s="38" t="s">
        <v>1410</v>
      </c>
      <c r="H6" s="250"/>
      <c r="I6" s="269"/>
      <c r="J6" s="249" t="s">
        <v>1405</v>
      </c>
      <c r="K6" s="38" t="s">
        <v>1411</v>
      </c>
      <c r="L6" s="38" t="s">
        <v>1412</v>
      </c>
      <c r="M6" s="38" t="s">
        <v>1413</v>
      </c>
      <c r="N6" s="38" t="s">
        <v>1414</v>
      </c>
      <c r="O6" s="38" t="s">
        <v>1415</v>
      </c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</row>
    <row r="7" spans="1:42">
      <c r="A7" s="264"/>
      <c r="B7" s="249" t="s">
        <v>1416</v>
      </c>
      <c r="C7" s="38" t="s">
        <v>1417</v>
      </c>
      <c r="D7" s="38" t="s">
        <v>1418</v>
      </c>
      <c r="E7" s="38" t="s">
        <v>1419</v>
      </c>
      <c r="F7" s="38" t="s">
        <v>1420</v>
      </c>
      <c r="G7" s="38" t="s">
        <v>1421</v>
      </c>
      <c r="H7" s="250"/>
      <c r="I7" s="269"/>
      <c r="J7" s="249" t="s">
        <v>1416</v>
      </c>
      <c r="K7" s="38" t="s">
        <v>1422</v>
      </c>
      <c r="L7" s="38" t="s">
        <v>1423</v>
      </c>
      <c r="M7" s="38" t="s">
        <v>1424</v>
      </c>
      <c r="N7" s="38" t="s">
        <v>1418</v>
      </c>
      <c r="O7" s="38" t="s">
        <v>1425</v>
      </c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</row>
    <row r="8" spans="1:42">
      <c r="A8" s="18"/>
      <c r="B8" s="18"/>
      <c r="C8" s="18"/>
      <c r="D8" s="18"/>
      <c r="E8" s="18"/>
      <c r="F8" s="18"/>
      <c r="G8" s="18"/>
      <c r="H8" s="18"/>
      <c r="I8" s="269"/>
      <c r="J8" s="251" t="s">
        <v>1426</v>
      </c>
      <c r="K8" s="38" t="s">
        <v>1427</v>
      </c>
      <c r="L8" s="38" t="s">
        <v>1428</v>
      </c>
      <c r="M8" s="38" t="s">
        <v>1429</v>
      </c>
      <c r="N8" s="38" t="s">
        <v>1430</v>
      </c>
      <c r="O8" s="38" t="s">
        <v>1431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</row>
    <row r="9" spans="1:42">
      <c r="A9" s="18"/>
      <c r="B9" s="18"/>
      <c r="C9" s="18"/>
      <c r="D9" s="18"/>
      <c r="E9" s="18"/>
      <c r="F9" s="18"/>
      <c r="G9" s="18"/>
      <c r="H9" s="18"/>
      <c r="I9" s="264"/>
      <c r="J9" s="251" t="s">
        <v>1432</v>
      </c>
      <c r="K9" s="38" t="s">
        <v>1433</v>
      </c>
      <c r="L9" s="38" t="s">
        <v>1434</v>
      </c>
      <c r="M9" s="38" t="s">
        <v>1435</v>
      </c>
      <c r="N9" s="38" t="s">
        <v>1436</v>
      </c>
      <c r="O9" s="38" t="s">
        <v>1437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</row>
    <row r="10" spans="1:42">
      <c r="A10" s="18"/>
      <c r="B10" s="18"/>
      <c r="C10" s="18"/>
      <c r="D10" s="18"/>
      <c r="E10" s="18"/>
      <c r="F10" s="18"/>
      <c r="G10" s="18"/>
      <c r="H10" s="18"/>
      <c r="I10" s="57"/>
      <c r="J10" s="236"/>
      <c r="K10" s="12"/>
      <c r="L10" s="12"/>
      <c r="M10" s="12"/>
      <c r="N10" s="12"/>
      <c r="O10" s="12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</row>
    <row r="11" spans="1:42">
      <c r="A11" s="18"/>
      <c r="B11" s="18"/>
      <c r="C11" s="18"/>
      <c r="D11" s="18"/>
      <c r="E11" s="18"/>
      <c r="F11" s="18"/>
      <c r="G11" s="18"/>
      <c r="H11" s="18"/>
      <c r="I11" s="57"/>
      <c r="J11" s="236"/>
      <c r="K11" s="12"/>
      <c r="L11" s="12"/>
      <c r="M11" s="12"/>
      <c r="N11" s="12"/>
      <c r="O11" s="12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</row>
    <row r="12" spans="1:42">
      <c r="A12" s="18"/>
      <c r="B12" s="18"/>
      <c r="C12" s="18"/>
      <c r="D12" s="18"/>
      <c r="E12" s="18"/>
      <c r="F12" s="18"/>
      <c r="G12" s="18"/>
      <c r="H12" s="18"/>
      <c r="I12" s="57"/>
      <c r="J12" s="252"/>
      <c r="K12" s="12"/>
      <c r="L12" s="12"/>
      <c r="M12" s="12"/>
      <c r="N12" s="12"/>
      <c r="O12" s="12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</row>
    <row r="13" spans="1:42">
      <c r="A13" s="18"/>
      <c r="B13" s="18"/>
      <c r="C13" s="18"/>
      <c r="D13" s="18"/>
      <c r="E13" s="18"/>
      <c r="F13" s="18"/>
      <c r="G13" s="18"/>
      <c r="H13" s="18"/>
      <c r="I13" s="5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</row>
    <row r="14" spans="1:42">
      <c r="A14" s="18"/>
      <c r="B14" s="18"/>
      <c r="C14" s="18"/>
      <c r="D14" s="18"/>
      <c r="E14" s="18"/>
      <c r="F14" s="18"/>
      <c r="G14" s="18"/>
      <c r="H14" s="18"/>
      <c r="I14" s="57"/>
      <c r="J14" s="236"/>
      <c r="K14" s="12"/>
      <c r="L14" s="12"/>
      <c r="M14" s="12"/>
      <c r="N14" s="12"/>
      <c r="O14" s="12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</row>
    <row r="15" spans="1:42">
      <c r="A15" s="18"/>
      <c r="B15" s="18"/>
      <c r="C15" s="18"/>
      <c r="D15" s="18"/>
      <c r="E15" s="18"/>
      <c r="F15" s="18"/>
      <c r="G15" s="18"/>
      <c r="H15" s="18"/>
      <c r="I15" s="57"/>
      <c r="J15" s="236"/>
      <c r="K15" s="12"/>
      <c r="L15" s="12"/>
      <c r="M15" s="12"/>
      <c r="N15" s="12"/>
      <c r="O15" s="12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</row>
    <row r="16" spans="1:42">
      <c r="A16" s="18"/>
      <c r="B16" s="18"/>
      <c r="C16" s="18"/>
      <c r="D16" s="18"/>
      <c r="E16" s="18"/>
      <c r="F16" s="18"/>
      <c r="G16" s="18"/>
      <c r="H16" s="18"/>
      <c r="I16" s="57"/>
      <c r="J16" s="236"/>
      <c r="K16" s="12"/>
      <c r="L16" s="12"/>
      <c r="M16" s="12"/>
      <c r="N16" s="12"/>
      <c r="O16" s="12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</row>
    <row r="17" spans="1:42">
      <c r="A17" s="18"/>
      <c r="B17" s="18"/>
      <c r="C17" s="18"/>
      <c r="D17" s="18"/>
      <c r="E17" s="18"/>
      <c r="F17" s="18"/>
      <c r="G17" s="18"/>
      <c r="H17" s="18"/>
      <c r="I17" s="57"/>
      <c r="J17" s="236"/>
      <c r="K17" s="12"/>
      <c r="L17" s="12"/>
      <c r="M17" s="12"/>
      <c r="N17" s="12"/>
      <c r="O17" s="12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</row>
    <row r="18" spans="1:42">
      <c r="A18" s="18"/>
      <c r="B18" s="18"/>
      <c r="C18" s="18"/>
      <c r="D18" s="18"/>
      <c r="E18" s="18"/>
      <c r="F18" s="18"/>
      <c r="G18" s="18"/>
      <c r="H18" s="18"/>
      <c r="I18" s="57"/>
      <c r="J18" s="236"/>
      <c r="K18" s="12"/>
      <c r="L18" s="12"/>
      <c r="M18" s="12"/>
      <c r="N18" s="12"/>
      <c r="O18" s="12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</row>
    <row r="19" spans="1:42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</row>
    <row r="20" spans="1:42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</row>
    <row r="21" spans="1:42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</row>
    <row r="22" spans="1:4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</row>
    <row r="23" spans="1:42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</row>
    <row r="24" spans="1:42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</row>
    <row r="25" spans="1:4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</row>
    <row r="26" spans="1:4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</row>
    <row r="27" spans="1:42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</row>
    <row r="28" spans="1:42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</row>
    <row r="29" spans="1:42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</row>
    <row r="30" spans="1:42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</row>
    <row r="31" spans="1:4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</row>
    <row r="32" spans="1:4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</row>
    <row r="33" spans="1:4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</row>
    <row r="34" spans="1:4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</row>
    <row r="35" spans="1:4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</row>
    <row r="36" spans="1:4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</row>
    <row r="37" spans="1:4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</row>
    <row r="38" spans="1:4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</row>
    <row r="39" spans="1:4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</row>
    <row r="40" spans="1:4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</row>
    <row r="41" spans="1:4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</row>
    <row r="42" spans="1: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</row>
    <row r="43" spans="1:4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</row>
    <row r="44" spans="1:4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</row>
    <row r="45" spans="1:4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</row>
    <row r="46" spans="1:4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</row>
    <row r="47" spans="1:4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</row>
    <row r="48" spans="1:4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</row>
    <row r="49" spans="1:4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</row>
    <row r="50" spans="1:4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</row>
    <row r="51" spans="1:4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</row>
    <row r="52" spans="1:4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</row>
    <row r="53" spans="1:4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</row>
    <row r="54" spans="1:4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</row>
    <row r="55" spans="1:4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4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</row>
    <row r="57" spans="1:4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</row>
    <row r="58" spans="1:4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</row>
    <row r="59" spans="1:4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</row>
    <row r="60" spans="1:4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</row>
    <row r="61" spans="1:4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</row>
    <row r="62" spans="1:4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</row>
    <row r="63" spans="1:4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</row>
    <row r="64" spans="1:4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</row>
    <row r="65" spans="1:4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</row>
    <row r="66" spans="1:4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</row>
    <row r="67" spans="1:4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4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</row>
    <row r="69" spans="1:4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</row>
    <row r="70" spans="1:4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</row>
    <row r="71" spans="1:4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</row>
    <row r="72" spans="1:4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</row>
    <row r="73" spans="1:4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</row>
    <row r="74" spans="1:4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</row>
    <row r="75" spans="1:4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</row>
    <row r="76" spans="1:4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</row>
    <row r="77" spans="1:4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</row>
    <row r="78" spans="1:4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</row>
    <row r="79" spans="1:4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</row>
    <row r="80" spans="1:4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</row>
    <row r="81" spans="1:4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</row>
    <row r="82" spans="1:4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</row>
    <row r="83" spans="1:4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</row>
    <row r="84" spans="1:4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</row>
    <row r="85" spans="1:4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</row>
    <row r="86" spans="1:4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</row>
    <row r="87" spans="1:4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</row>
    <row r="88" spans="1:4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</row>
    <row r="89" spans="1:4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</row>
    <row r="90" spans="1:4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</row>
    <row r="91" spans="1:4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</row>
    <row r="92" spans="1:4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</row>
    <row r="93" spans="1:4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</row>
    <row r="94" spans="1:4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</row>
    <row r="95" spans="1:4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</row>
    <row r="96" spans="1:4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</row>
    <row r="97" spans="1:4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</row>
    <row r="98" spans="1:4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</row>
    <row r="99" spans="1:4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</row>
    <row r="100" spans="1:4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</row>
    <row r="101" spans="1:4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</row>
    <row r="102" spans="1:4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</row>
    <row r="103" spans="1:4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</row>
    <row r="104" spans="1:4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</row>
    <row r="105" spans="1:4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</row>
    <row r="106" spans="1:4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</row>
    <row r="107" spans="1:4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</row>
    <row r="108" spans="1:4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</row>
    <row r="109" spans="1:4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</row>
    <row r="110" spans="1:4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</row>
    <row r="111" spans="1:4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2" spans="1:4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</row>
    <row r="113" spans="1:4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</row>
    <row r="114" spans="1:4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</row>
    <row r="115" spans="1:4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</row>
    <row r="116" spans="1:4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</row>
    <row r="117" spans="1:4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</row>
    <row r="118" spans="1:4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</row>
    <row r="119" spans="1:4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</row>
    <row r="120" spans="1:4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</row>
    <row r="121" spans="1:4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</row>
    <row r="122" spans="1:4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</row>
    <row r="123" spans="1:4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</row>
    <row r="124" spans="1:4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</row>
    <row r="125" spans="1:4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</row>
    <row r="126" spans="1:4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</row>
    <row r="127" spans="1:4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</row>
    <row r="128" spans="1:4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</row>
    <row r="129" spans="1:4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</row>
    <row r="130" spans="1:4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</row>
    <row r="131" spans="1:4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</row>
    <row r="132" spans="1:4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</row>
    <row r="133" spans="1:4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</row>
    <row r="134" spans="1:4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</row>
    <row r="135" spans="1:4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</row>
    <row r="136" spans="1:4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</row>
    <row r="137" spans="1:4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</row>
    <row r="138" spans="1:4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</row>
    <row r="139" spans="1:4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</row>
    <row r="140" spans="1:4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</row>
    <row r="141" spans="1:4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</row>
    <row r="142" spans="1: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</row>
    <row r="143" spans="1:4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</row>
    <row r="144" spans="1:4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</row>
    <row r="145" spans="1:4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</row>
    <row r="146" spans="1:4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</row>
    <row r="147" spans="1:4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</row>
    <row r="148" spans="1:4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</row>
    <row r="149" spans="1:4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</row>
    <row r="150" spans="1:4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</row>
    <row r="151" spans="1:4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</row>
    <row r="152" spans="1:4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</row>
    <row r="153" spans="1:4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</row>
    <row r="154" spans="1:4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</row>
    <row r="155" spans="1:4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</row>
    <row r="156" spans="1:4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</row>
    <row r="157" spans="1:4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</row>
    <row r="158" spans="1:4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</row>
    <row r="159" spans="1:4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</row>
    <row r="160" spans="1:4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</row>
    <row r="161" spans="1:4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</row>
    <row r="162" spans="1:4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</row>
    <row r="163" spans="1:4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</row>
    <row r="164" spans="1:4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</row>
    <row r="165" spans="1:4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</row>
    <row r="166" spans="1:4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</row>
    <row r="167" spans="1:4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</row>
    <row r="168" spans="1:4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</row>
    <row r="169" spans="1:4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</row>
    <row r="170" spans="1:4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</row>
    <row r="171" spans="1:4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</row>
    <row r="172" spans="1:4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</row>
    <row r="173" spans="1:4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</row>
    <row r="174" spans="1:4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</row>
    <row r="175" spans="1:4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</row>
    <row r="176" spans="1:4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</row>
    <row r="177" spans="1:4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</row>
    <row r="178" spans="1:4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</row>
    <row r="179" spans="1:4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</row>
    <row r="180" spans="1:4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</row>
    <row r="181" spans="1:4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</row>
    <row r="182" spans="1:4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</row>
    <row r="183" spans="1:4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</row>
    <row r="184" spans="1:4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</row>
    <row r="185" spans="1:4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</row>
    <row r="186" spans="1:4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</row>
    <row r="187" spans="1:4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</row>
    <row r="188" spans="1:4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</row>
    <row r="189" spans="1:4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</row>
    <row r="190" spans="1:4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</row>
    <row r="191" spans="1:4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</row>
    <row r="192" spans="1:4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</row>
    <row r="193" spans="1:4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</row>
    <row r="194" spans="1:4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</row>
    <row r="195" spans="1:4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</row>
    <row r="196" spans="1:4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</row>
    <row r="197" spans="1:4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</row>
    <row r="198" spans="1:4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</row>
    <row r="199" spans="1:4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</row>
    <row r="200" spans="1:4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</row>
    <row r="201" spans="1:4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</row>
    <row r="202" spans="1:4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</row>
    <row r="203" spans="1:4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</row>
    <row r="204" spans="1:4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</row>
    <row r="205" spans="1:4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</row>
    <row r="206" spans="1:4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</row>
    <row r="207" spans="1:4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</row>
    <row r="208" spans="1:4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</row>
    <row r="209" spans="1:4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</row>
    <row r="210" spans="1:4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</row>
    <row r="211" spans="1:4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</row>
    <row r="212" spans="1:4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</row>
    <row r="213" spans="1:4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</row>
    <row r="214" spans="1:4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</row>
    <row r="215" spans="1:4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</row>
    <row r="216" spans="1:4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</row>
    <row r="217" spans="1:4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</row>
    <row r="218" spans="1:4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</row>
    <row r="219" spans="1:4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</row>
    <row r="220" spans="1:4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</row>
    <row r="221" spans="1:4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</row>
    <row r="222" spans="1:4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</row>
    <row r="223" spans="1:4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</row>
    <row r="224" spans="1:4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</row>
    <row r="225" spans="1:4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</row>
    <row r="226" spans="1:4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</row>
    <row r="227" spans="1:4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</row>
    <row r="228" spans="1:4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</row>
    <row r="229" spans="1:4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</row>
    <row r="230" spans="1:4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</row>
    <row r="231" spans="1:4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</row>
    <row r="232" spans="1:4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</row>
    <row r="233" spans="1:4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</row>
    <row r="234" spans="1:4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</row>
    <row r="235" spans="1:4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</row>
    <row r="236" spans="1:4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</row>
    <row r="237" spans="1:4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</row>
    <row r="238" spans="1:4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</row>
    <row r="239" spans="1:4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</row>
    <row r="240" spans="1:4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</row>
    <row r="241" spans="1:4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</row>
    <row r="242" spans="1: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</row>
    <row r="243" spans="1:4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</row>
    <row r="244" spans="1:4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</row>
    <row r="245" spans="1:4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</row>
    <row r="246" spans="1:4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</row>
    <row r="247" spans="1:4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</row>
    <row r="248" spans="1:4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</row>
    <row r="249" spans="1:4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</row>
    <row r="250" spans="1:4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</row>
    <row r="251" spans="1:4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</row>
    <row r="252" spans="1:4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</row>
    <row r="253" spans="1:4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</row>
    <row r="254" spans="1:4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</row>
    <row r="255" spans="1:4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</row>
    <row r="256" spans="1:4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</row>
    <row r="257" spans="1:4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</row>
    <row r="258" spans="1:4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</row>
    <row r="259" spans="1:4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</row>
    <row r="260" spans="1:4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</row>
    <row r="261" spans="1:4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</row>
    <row r="262" spans="1:4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</row>
    <row r="263" spans="1:4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</row>
    <row r="264" spans="1:4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</row>
    <row r="265" spans="1:4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</row>
    <row r="266" spans="1:4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</row>
    <row r="267" spans="1:4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</row>
    <row r="268" spans="1:4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</row>
    <row r="269" spans="1:4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</row>
    <row r="270" spans="1:4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</row>
    <row r="271" spans="1:4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</row>
    <row r="272" spans="1:4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</row>
    <row r="273" spans="1:4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</row>
    <row r="274" spans="1:4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</row>
    <row r="275" spans="1:4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</row>
    <row r="276" spans="1:4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</row>
    <row r="277" spans="1:4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</row>
    <row r="278" spans="1:4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</row>
    <row r="279" spans="1:4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</row>
    <row r="280" spans="1:4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</row>
    <row r="281" spans="1:4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</row>
    <row r="282" spans="1:4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</row>
    <row r="283" spans="1:4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</row>
    <row r="284" spans="1:4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</row>
    <row r="285" spans="1:4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</row>
    <row r="286" spans="1:4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</row>
    <row r="287" spans="1:4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</row>
    <row r="288" spans="1:4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</row>
    <row r="289" spans="1:4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</row>
    <row r="290" spans="1:4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</row>
    <row r="291" spans="1:4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</row>
    <row r="292" spans="1:4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</row>
    <row r="293" spans="1:4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</row>
    <row r="294" spans="1:4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</row>
    <row r="295" spans="1:4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</row>
    <row r="296" spans="1:4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</row>
    <row r="297" spans="1:4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</row>
    <row r="298" spans="1:4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</row>
    <row r="299" spans="1:4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</row>
    <row r="300" spans="1:4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</row>
    <row r="301" spans="1:4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</row>
    <row r="302" spans="1:4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</row>
    <row r="303" spans="1:4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</row>
    <row r="304" spans="1:4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</row>
    <row r="305" spans="1:4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</row>
    <row r="306" spans="1:4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</row>
    <row r="307" spans="1:4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</row>
    <row r="308" spans="1:4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</row>
    <row r="309" spans="1:4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</row>
    <row r="310" spans="1:4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</row>
    <row r="311" spans="1:4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</row>
    <row r="312" spans="1:4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</row>
    <row r="313" spans="1:4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</row>
    <row r="314" spans="1:4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</row>
    <row r="315" spans="1:4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</row>
    <row r="316" spans="1:4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</row>
    <row r="317" spans="1:4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</row>
    <row r="318" spans="1:4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</row>
    <row r="319" spans="1:4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</row>
    <row r="320" spans="1:4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</row>
    <row r="321" spans="1:4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</row>
    <row r="322" spans="1:4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</row>
    <row r="323" spans="1:4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</row>
    <row r="324" spans="1:4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</row>
    <row r="325" spans="1:4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</row>
    <row r="326" spans="1:4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</row>
    <row r="327" spans="1:4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</row>
    <row r="328" spans="1:4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</row>
    <row r="329" spans="1:4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</row>
    <row r="330" spans="1:4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</row>
    <row r="331" spans="1:4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</row>
    <row r="332" spans="1:4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</row>
    <row r="333" spans="1:4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</row>
    <row r="334" spans="1:4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</row>
    <row r="335" spans="1:4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</row>
    <row r="336" spans="1:4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</row>
    <row r="337" spans="1:4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</row>
    <row r="338" spans="1:4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</row>
    <row r="339" spans="1:4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</row>
    <row r="340" spans="1:4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</row>
    <row r="341" spans="1:4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</row>
    <row r="342" spans="1: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</row>
    <row r="343" spans="1:4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</row>
    <row r="344" spans="1:4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</row>
    <row r="345" spans="1:4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</row>
    <row r="346" spans="1:4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</row>
    <row r="347" spans="1:4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</row>
    <row r="348" spans="1:4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</row>
    <row r="349" spans="1:4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</row>
    <row r="350" spans="1:4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</row>
    <row r="351" spans="1:4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</row>
    <row r="352" spans="1:4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</row>
    <row r="353" spans="1:4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</row>
    <row r="354" spans="1:4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</row>
    <row r="355" spans="1:4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</row>
    <row r="356" spans="1:4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</row>
    <row r="357" spans="1:4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</row>
    <row r="358" spans="1:4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</row>
    <row r="359" spans="1:4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</row>
    <row r="360" spans="1:4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</row>
    <row r="361" spans="1:4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</row>
    <row r="362" spans="1:4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</row>
    <row r="363" spans="1:4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</row>
    <row r="364" spans="1:4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</row>
    <row r="365" spans="1:4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</row>
    <row r="366" spans="1:4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</row>
    <row r="367" spans="1:4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</row>
    <row r="368" spans="1:4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</row>
    <row r="369" spans="1:4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</row>
    <row r="370" spans="1:4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</row>
    <row r="371" spans="1:4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</row>
    <row r="372" spans="1:4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</row>
    <row r="373" spans="1:4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</row>
    <row r="374" spans="1:4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</row>
    <row r="375" spans="1:4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</row>
    <row r="376" spans="1:4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</row>
    <row r="377" spans="1:4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</row>
    <row r="378" spans="1:4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</row>
    <row r="379" spans="1:4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</row>
    <row r="380" spans="1:4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</row>
    <row r="381" spans="1:4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</row>
    <row r="382" spans="1:4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</row>
    <row r="383" spans="1:4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</row>
    <row r="384" spans="1:4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</row>
    <row r="385" spans="1:4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</row>
    <row r="386" spans="1:4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</row>
    <row r="387" spans="1:4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</row>
    <row r="388" spans="1:4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</row>
    <row r="389" spans="1:4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</row>
    <row r="390" spans="1:4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</row>
    <row r="391" spans="1:4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</row>
    <row r="392" spans="1:4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</row>
    <row r="393" spans="1:4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</row>
    <row r="394" spans="1:4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</row>
    <row r="395" spans="1:4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</row>
    <row r="396" spans="1:4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</row>
    <row r="397" spans="1:4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</row>
    <row r="398" spans="1:4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</row>
    <row r="399" spans="1:4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</row>
    <row r="400" spans="1:4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</row>
    <row r="401" spans="1:4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</row>
    <row r="402" spans="1:4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</row>
    <row r="403" spans="1:4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</row>
    <row r="404" spans="1:4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</row>
    <row r="405" spans="1:4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</row>
    <row r="406" spans="1:4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</row>
    <row r="407" spans="1:4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</row>
    <row r="408" spans="1:4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</row>
    <row r="409" spans="1:4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</row>
    <row r="410" spans="1:4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</row>
    <row r="411" spans="1:4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</row>
    <row r="412" spans="1:4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</row>
    <row r="413" spans="1:4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</row>
    <row r="414" spans="1:4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</row>
    <row r="415" spans="1:4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</row>
    <row r="416" spans="1:4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</row>
    <row r="417" spans="1:4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</row>
    <row r="418" spans="1:4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</row>
    <row r="419" spans="1:4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</row>
    <row r="420" spans="1:4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</row>
    <row r="421" spans="1:4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</row>
    <row r="422" spans="1:4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</row>
    <row r="423" spans="1:4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</row>
    <row r="424" spans="1:4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</row>
    <row r="425" spans="1:4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</row>
    <row r="426" spans="1:4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</row>
    <row r="427" spans="1:4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</row>
    <row r="428" spans="1:4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</row>
    <row r="429" spans="1:4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</row>
    <row r="430" spans="1:4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</row>
    <row r="431" spans="1:4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</row>
    <row r="432" spans="1:4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</row>
    <row r="433" spans="1:4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</row>
    <row r="434" spans="1:4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</row>
    <row r="435" spans="1:4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</row>
    <row r="436" spans="1:4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</row>
    <row r="437" spans="1:4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</row>
    <row r="438" spans="1:4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</row>
    <row r="439" spans="1:4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</row>
    <row r="440" spans="1:4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</row>
    <row r="441" spans="1:4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</row>
    <row r="442" spans="1: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</row>
    <row r="443" spans="1:4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</row>
    <row r="444" spans="1:4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</row>
    <row r="445" spans="1:4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</row>
    <row r="446" spans="1:4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</row>
    <row r="447" spans="1:4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</row>
    <row r="448" spans="1:4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</row>
    <row r="449" spans="1:4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</row>
    <row r="450" spans="1:4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</row>
    <row r="451" spans="1:4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</row>
    <row r="452" spans="1:4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</row>
    <row r="453" spans="1:4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</row>
    <row r="454" spans="1:4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</row>
    <row r="455" spans="1:4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</row>
    <row r="456" spans="1:4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</row>
    <row r="457" spans="1:4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</row>
    <row r="458" spans="1:4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</row>
    <row r="459" spans="1:4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</row>
    <row r="460" spans="1:4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</row>
    <row r="461" spans="1:4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</row>
    <row r="462" spans="1:4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</row>
    <row r="463" spans="1:4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</row>
    <row r="464" spans="1:4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</row>
    <row r="465" spans="1:4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</row>
    <row r="466" spans="1:4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</row>
    <row r="467" spans="1:4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</row>
    <row r="468" spans="1:4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</row>
    <row r="469" spans="1:4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</row>
    <row r="470" spans="1:4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</row>
    <row r="471" spans="1:4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</row>
    <row r="472" spans="1:4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</row>
    <row r="473" spans="1:4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</row>
    <row r="474" spans="1:4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</row>
    <row r="475" spans="1:4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</row>
    <row r="476" spans="1:4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</row>
    <row r="477" spans="1:4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</row>
    <row r="478" spans="1:4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</row>
    <row r="479" spans="1:4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</row>
    <row r="480" spans="1:4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</row>
    <row r="481" spans="1:4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</row>
    <row r="482" spans="1:4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</row>
    <row r="483" spans="1:4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</row>
    <row r="484" spans="1:4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</row>
    <row r="485" spans="1:4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</row>
    <row r="486" spans="1:4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</row>
    <row r="487" spans="1:4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</row>
    <row r="488" spans="1:4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</row>
    <row r="489" spans="1:4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</row>
    <row r="490" spans="1:4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</row>
    <row r="491" spans="1:4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</row>
    <row r="492" spans="1:4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</row>
    <row r="493" spans="1:4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</row>
    <row r="494" spans="1:4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</row>
    <row r="495" spans="1:4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</row>
    <row r="496" spans="1:4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</row>
    <row r="497" spans="1:4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</row>
    <row r="498" spans="1:4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</row>
    <row r="499" spans="1:4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</row>
    <row r="500" spans="1:4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</row>
    <row r="501" spans="1:4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</row>
    <row r="502" spans="1:4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</row>
    <row r="503" spans="1:4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</row>
    <row r="504" spans="1:4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</row>
    <row r="505" spans="1:4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</row>
    <row r="506" spans="1:4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</row>
    <row r="507" spans="1:4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</row>
    <row r="508" spans="1:4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</row>
    <row r="509" spans="1:4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</row>
    <row r="510" spans="1:4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</row>
    <row r="511" spans="1:4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</row>
    <row r="512" spans="1:4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</row>
    <row r="513" spans="1:4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</row>
    <row r="514" spans="1:4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</row>
    <row r="515" spans="1:4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</row>
    <row r="516" spans="1:4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</row>
    <row r="517" spans="1:4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</row>
    <row r="518" spans="1:4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</row>
    <row r="519" spans="1:4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</row>
    <row r="520" spans="1:4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</row>
    <row r="521" spans="1:4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</row>
    <row r="522" spans="1:4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</row>
    <row r="523" spans="1:4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</row>
    <row r="524" spans="1:4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</row>
    <row r="525" spans="1:4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</row>
    <row r="526" spans="1:4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</row>
    <row r="527" spans="1:4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</row>
    <row r="528" spans="1:4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</row>
    <row r="529" spans="1:4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</row>
    <row r="530" spans="1:4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</row>
    <row r="531" spans="1:4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</row>
    <row r="532" spans="1:4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</row>
    <row r="533" spans="1:4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</row>
    <row r="534" spans="1:4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</row>
    <row r="535" spans="1:4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</row>
    <row r="536" spans="1:4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</row>
    <row r="537" spans="1:4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</row>
    <row r="538" spans="1:4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</row>
    <row r="539" spans="1:4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</row>
    <row r="540" spans="1:4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</row>
    <row r="541" spans="1:4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</row>
    <row r="542" spans="1: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</row>
    <row r="543" spans="1:4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</row>
    <row r="544" spans="1:4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</row>
    <row r="545" spans="1:4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</row>
    <row r="546" spans="1:4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</row>
    <row r="547" spans="1:4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</row>
    <row r="548" spans="1:4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</row>
    <row r="549" spans="1:4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</row>
    <row r="550" spans="1:4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</row>
    <row r="551" spans="1:4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</row>
    <row r="552" spans="1:4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</row>
    <row r="553" spans="1:4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</row>
    <row r="554" spans="1:4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</row>
    <row r="555" spans="1:4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</row>
    <row r="556" spans="1:4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</row>
    <row r="557" spans="1:4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</row>
    <row r="558" spans="1:4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</row>
    <row r="559" spans="1:4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</row>
    <row r="560" spans="1:4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</row>
    <row r="561" spans="1:4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</row>
    <row r="562" spans="1:4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</row>
    <row r="563" spans="1:4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</row>
    <row r="564" spans="1:4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</row>
    <row r="565" spans="1:4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</row>
    <row r="566" spans="1:4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</row>
    <row r="567" spans="1:4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</row>
    <row r="568" spans="1:4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</row>
    <row r="569" spans="1:4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</row>
    <row r="570" spans="1:4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</row>
    <row r="571" spans="1:4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</row>
    <row r="572" spans="1:4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</row>
    <row r="573" spans="1:4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</row>
    <row r="574" spans="1:4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</row>
    <row r="575" spans="1:4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</row>
    <row r="576" spans="1:4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</row>
    <row r="577" spans="1:4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</row>
    <row r="578" spans="1:4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</row>
    <row r="579" spans="1:4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</row>
    <row r="580" spans="1:4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</row>
    <row r="581" spans="1:4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</row>
    <row r="582" spans="1:4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</row>
    <row r="583" spans="1:4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</row>
    <row r="584" spans="1:4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</row>
    <row r="585" spans="1:4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</row>
    <row r="586" spans="1:4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</row>
    <row r="587" spans="1:4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</row>
    <row r="588" spans="1:4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</row>
    <row r="589" spans="1:4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</row>
    <row r="590" spans="1:4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</row>
    <row r="591" spans="1:4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</row>
    <row r="592" spans="1:4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</row>
    <row r="593" spans="1:4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</row>
    <row r="594" spans="1:4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</row>
    <row r="595" spans="1:4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</row>
    <row r="596" spans="1:4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</row>
    <row r="597" spans="1:4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</row>
    <row r="598" spans="1:4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</row>
    <row r="599" spans="1:4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</row>
    <row r="600" spans="1:4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</row>
    <row r="601" spans="1:4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</row>
    <row r="602" spans="1:4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</row>
    <row r="603" spans="1:4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</row>
    <row r="604" spans="1:4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</row>
    <row r="605" spans="1:4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</row>
    <row r="606" spans="1:4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</row>
    <row r="607" spans="1:4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</row>
    <row r="608" spans="1:4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</row>
    <row r="609" spans="1:4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</row>
    <row r="610" spans="1:4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</row>
    <row r="611" spans="1:4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</row>
    <row r="612" spans="1:4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</row>
    <row r="613" spans="1:4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</row>
    <row r="614" spans="1:4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</row>
    <row r="615" spans="1:4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</row>
    <row r="616" spans="1:4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</row>
    <row r="617" spans="1:4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</row>
    <row r="618" spans="1:4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</row>
    <row r="619" spans="1:4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</row>
    <row r="620" spans="1:4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</row>
    <row r="621" spans="1:4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</row>
    <row r="622" spans="1:4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</row>
    <row r="623" spans="1:4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</row>
    <row r="624" spans="1:4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</row>
    <row r="625" spans="1:4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</row>
    <row r="626" spans="1:4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</row>
    <row r="627" spans="1:4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</row>
    <row r="628" spans="1:4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</row>
    <row r="629" spans="1:4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</row>
    <row r="630" spans="1:4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</row>
    <row r="631" spans="1:4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</row>
    <row r="632" spans="1:4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</row>
    <row r="633" spans="1:4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</row>
    <row r="634" spans="1:4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</row>
    <row r="635" spans="1:4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</row>
    <row r="636" spans="1:4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</row>
    <row r="637" spans="1:4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</row>
    <row r="638" spans="1:4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</row>
    <row r="639" spans="1:4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</row>
    <row r="640" spans="1:4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</row>
    <row r="641" spans="1:4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</row>
    <row r="642" spans="1: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</row>
    <row r="643" spans="1:4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</row>
    <row r="644" spans="1:4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</row>
    <row r="645" spans="1:4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</row>
    <row r="646" spans="1:4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</row>
    <row r="647" spans="1:4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</row>
    <row r="648" spans="1:4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</row>
    <row r="649" spans="1:4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</row>
    <row r="650" spans="1:4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</row>
    <row r="651" spans="1:4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</row>
    <row r="652" spans="1:4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</row>
    <row r="653" spans="1:4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</row>
    <row r="654" spans="1:4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</row>
    <row r="655" spans="1:4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</row>
    <row r="656" spans="1:4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</row>
    <row r="657" spans="1:4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</row>
    <row r="658" spans="1:4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</row>
    <row r="659" spans="1:4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</row>
    <row r="660" spans="1:4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</row>
    <row r="661" spans="1:4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</row>
    <row r="662" spans="1:4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</row>
    <row r="663" spans="1:4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</row>
    <row r="664" spans="1:4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</row>
    <row r="665" spans="1:4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</row>
    <row r="666" spans="1:4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</row>
    <row r="667" spans="1:4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</row>
    <row r="668" spans="1:4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</row>
    <row r="669" spans="1:4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</row>
    <row r="670" spans="1:4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</row>
    <row r="671" spans="1:4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</row>
    <row r="672" spans="1:4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</row>
    <row r="673" spans="1:4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</row>
    <row r="674" spans="1:4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</row>
    <row r="675" spans="1:4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</row>
    <row r="676" spans="1:4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</row>
    <row r="677" spans="1:4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</row>
    <row r="678" spans="1:4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</row>
    <row r="679" spans="1:4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</row>
    <row r="680" spans="1:4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</row>
    <row r="681" spans="1:4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</row>
    <row r="682" spans="1:4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</row>
    <row r="683" spans="1:4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</row>
    <row r="684" spans="1:4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</row>
    <row r="685" spans="1:4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</row>
    <row r="686" spans="1:4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</row>
    <row r="687" spans="1:4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</row>
    <row r="688" spans="1:4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</row>
    <row r="689" spans="1:4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</row>
    <row r="690" spans="1:4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</row>
    <row r="691" spans="1:4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</row>
    <row r="692" spans="1:4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</row>
    <row r="693" spans="1:4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</row>
    <row r="694" spans="1:4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</row>
    <row r="695" spans="1:4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</row>
    <row r="696" spans="1:4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</row>
    <row r="697" spans="1:4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</row>
    <row r="698" spans="1:4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</row>
    <row r="699" spans="1:4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</row>
    <row r="700" spans="1:4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</row>
    <row r="701" spans="1:4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</row>
    <row r="702" spans="1:4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</row>
    <row r="703" spans="1:4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</row>
    <row r="704" spans="1:4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</row>
    <row r="705" spans="1:4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</row>
    <row r="706" spans="1:4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</row>
    <row r="707" spans="1:4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</row>
    <row r="708" spans="1:4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</row>
    <row r="709" spans="1:4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</row>
    <row r="710" spans="1:4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</row>
    <row r="711" spans="1:4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</row>
    <row r="712" spans="1:4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</row>
    <row r="713" spans="1:4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</row>
    <row r="714" spans="1:4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</row>
    <row r="715" spans="1:4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</row>
    <row r="716" spans="1:4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</row>
    <row r="717" spans="1:4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</row>
    <row r="718" spans="1:4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</row>
    <row r="719" spans="1:4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</row>
    <row r="720" spans="1:4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</row>
    <row r="721" spans="1:4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</row>
    <row r="722" spans="1:4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</row>
    <row r="723" spans="1:4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</row>
    <row r="724" spans="1:4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</row>
    <row r="725" spans="1:4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</row>
    <row r="726" spans="1:4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</row>
    <row r="727" spans="1:4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</row>
    <row r="728" spans="1:4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</row>
    <row r="729" spans="1:4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</row>
    <row r="730" spans="1:4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</row>
    <row r="731" spans="1:4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</row>
    <row r="732" spans="1:4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</row>
    <row r="733" spans="1:4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</row>
    <row r="734" spans="1:4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</row>
    <row r="735" spans="1:4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</row>
    <row r="736" spans="1:4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</row>
    <row r="737" spans="1:4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</row>
    <row r="738" spans="1:4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</row>
    <row r="739" spans="1:4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</row>
    <row r="740" spans="1:4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</row>
    <row r="741" spans="1:4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</row>
    <row r="742" spans="1: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</row>
    <row r="743" spans="1:4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</row>
    <row r="744" spans="1:4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</row>
    <row r="745" spans="1:4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</row>
    <row r="746" spans="1:4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</row>
    <row r="747" spans="1:4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</row>
    <row r="748" spans="1:4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</row>
    <row r="749" spans="1:4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</row>
    <row r="750" spans="1:4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</row>
    <row r="751" spans="1:4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</row>
    <row r="752" spans="1:4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</row>
    <row r="753" spans="1:4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</row>
    <row r="754" spans="1:4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</row>
    <row r="755" spans="1:4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</row>
    <row r="756" spans="1:4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</row>
    <row r="757" spans="1:4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</row>
    <row r="758" spans="1:4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</row>
    <row r="759" spans="1:4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</row>
    <row r="760" spans="1:4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</row>
    <row r="761" spans="1:4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</row>
    <row r="762" spans="1:4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</row>
    <row r="763" spans="1:4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</row>
    <row r="764" spans="1:4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</row>
    <row r="765" spans="1:4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</row>
    <row r="766" spans="1:4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</row>
    <row r="767" spans="1:4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</row>
    <row r="768" spans="1:4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</row>
    <row r="769" spans="1:4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</row>
    <row r="770" spans="1:4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</row>
    <row r="771" spans="1:4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</row>
    <row r="772" spans="1:4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</row>
    <row r="773" spans="1:4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</row>
    <row r="774" spans="1:4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</row>
    <row r="775" spans="1:4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</row>
    <row r="776" spans="1:4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</row>
    <row r="777" spans="1:4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</row>
    <row r="778" spans="1:4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</row>
    <row r="779" spans="1:4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</row>
    <row r="780" spans="1:4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</row>
    <row r="781" spans="1:4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</row>
    <row r="782" spans="1:4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</row>
    <row r="783" spans="1:4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</row>
    <row r="784" spans="1:4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</row>
    <row r="785" spans="1:4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</row>
    <row r="786" spans="1:4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</row>
    <row r="787" spans="1:4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</row>
    <row r="788" spans="1:4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</row>
    <row r="789" spans="1:4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</row>
    <row r="790" spans="1:4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</row>
    <row r="791" spans="1:4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</row>
    <row r="792" spans="1:4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</row>
    <row r="793" spans="1:4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</row>
    <row r="794" spans="1:4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</row>
    <row r="795" spans="1:4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</row>
    <row r="796" spans="1:4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</row>
    <row r="797" spans="1:4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</row>
    <row r="798" spans="1:4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</row>
    <row r="799" spans="1:4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</row>
    <row r="800" spans="1:4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</row>
    <row r="801" spans="1:4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</row>
    <row r="802" spans="1:4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</row>
    <row r="803" spans="1:4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</row>
    <row r="804" spans="1:4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</row>
    <row r="805" spans="1:4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</row>
    <row r="806" spans="1:4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</row>
    <row r="807" spans="1:4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</row>
    <row r="808" spans="1:4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</row>
    <row r="809" spans="1:4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</row>
    <row r="810" spans="1:4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</row>
    <row r="811" spans="1:4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</row>
    <row r="812" spans="1:4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</row>
    <row r="813" spans="1:4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</row>
    <row r="814" spans="1:4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</row>
    <row r="815" spans="1:4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</row>
    <row r="816" spans="1:4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</row>
    <row r="817" spans="1:4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</row>
    <row r="818" spans="1:4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</row>
    <row r="819" spans="1:4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</row>
    <row r="820" spans="1:4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</row>
    <row r="821" spans="1:4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</row>
    <row r="822" spans="1:4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</row>
    <row r="823" spans="1:4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</row>
    <row r="824" spans="1:4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</row>
    <row r="825" spans="1:4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</row>
    <row r="826" spans="1:4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</row>
    <row r="827" spans="1:4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</row>
    <row r="828" spans="1:4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</row>
    <row r="829" spans="1:4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</row>
    <row r="830" spans="1:4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</row>
    <row r="831" spans="1:4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</row>
    <row r="832" spans="1:4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</row>
    <row r="833" spans="1:4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</row>
    <row r="834" spans="1:4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</row>
    <row r="835" spans="1:4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</row>
    <row r="836" spans="1:4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</row>
    <row r="837" spans="1:4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</row>
    <row r="838" spans="1:4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</row>
    <row r="839" spans="1:4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</row>
    <row r="840" spans="1:4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</row>
    <row r="841" spans="1:4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</row>
    <row r="842" spans="1: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</row>
    <row r="843" spans="1:4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</row>
    <row r="844" spans="1:4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</row>
    <row r="845" spans="1:4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</row>
    <row r="846" spans="1:4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</row>
    <row r="847" spans="1:4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</row>
    <row r="848" spans="1:4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</row>
    <row r="849" spans="1:4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</row>
    <row r="850" spans="1:4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</row>
    <row r="851" spans="1:4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</row>
    <row r="852" spans="1:4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</row>
    <row r="853" spans="1:4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</row>
    <row r="854" spans="1:4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</row>
    <row r="855" spans="1:4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</row>
    <row r="856" spans="1:4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</row>
    <row r="857" spans="1:4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</row>
    <row r="858" spans="1:4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</row>
    <row r="859" spans="1:4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</row>
    <row r="860" spans="1:4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</row>
    <row r="861" spans="1:4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</row>
    <row r="862" spans="1:4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</row>
    <row r="863" spans="1:4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</row>
    <row r="864" spans="1:4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</row>
    <row r="865" spans="1:4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</row>
    <row r="866" spans="1:4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</row>
    <row r="867" spans="1:4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</row>
    <row r="868" spans="1:4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</row>
    <row r="869" spans="1:4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</row>
    <row r="870" spans="1:4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</row>
    <row r="871" spans="1:4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</row>
    <row r="872" spans="1:4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</row>
    <row r="873" spans="1:4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</row>
    <row r="874" spans="1:4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</row>
    <row r="875" spans="1:4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</row>
    <row r="876" spans="1:4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</row>
    <row r="877" spans="1:4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</row>
    <row r="878" spans="1:4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</row>
    <row r="879" spans="1:4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</row>
    <row r="880" spans="1:4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</row>
    <row r="881" spans="1:4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</row>
    <row r="882" spans="1:4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</row>
    <row r="883" spans="1:4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</row>
    <row r="884" spans="1:4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</row>
    <row r="885" spans="1:4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</row>
    <row r="886" spans="1:4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</row>
    <row r="887" spans="1:4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</row>
    <row r="888" spans="1:4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</row>
    <row r="889" spans="1:4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</row>
    <row r="890" spans="1:4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</row>
    <row r="891" spans="1:4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</row>
    <row r="892" spans="1:4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</row>
    <row r="893" spans="1:4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</row>
    <row r="894" spans="1:4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</row>
    <row r="895" spans="1:4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</row>
    <row r="896" spans="1:4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</row>
    <row r="897" spans="1:4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</row>
    <row r="898" spans="1:4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</row>
    <row r="899" spans="1:4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</row>
    <row r="900" spans="1:4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</row>
    <row r="901" spans="1:4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</row>
    <row r="902" spans="1:4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</row>
    <row r="903" spans="1:4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</row>
    <row r="904" spans="1:4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</row>
    <row r="905" spans="1:4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</row>
    <row r="906" spans="1:4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</row>
    <row r="907" spans="1:4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</row>
    <row r="908" spans="1:4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</row>
    <row r="909" spans="1:4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</row>
    <row r="910" spans="1:4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</row>
    <row r="911" spans="1:4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</row>
    <row r="912" spans="1:4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</row>
    <row r="913" spans="1:4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</row>
    <row r="914" spans="1:4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</row>
    <row r="915" spans="1:4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</row>
    <row r="916" spans="1:4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</row>
    <row r="917" spans="1:4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</row>
    <row r="918" spans="1:4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</row>
    <row r="919" spans="1:4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</row>
    <row r="920" spans="1:4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</row>
    <row r="921" spans="1:4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</row>
    <row r="922" spans="1:4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</row>
    <row r="923" spans="1:4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</row>
    <row r="924" spans="1:4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</row>
    <row r="925" spans="1:4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</row>
    <row r="926" spans="1:4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</row>
    <row r="927" spans="1:4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</row>
    <row r="928" spans="1:4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</row>
    <row r="929" spans="1:4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</row>
    <row r="930" spans="1:4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</row>
    <row r="931" spans="1:4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</row>
    <row r="932" spans="1:4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</row>
    <row r="933" spans="1:4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</row>
    <row r="934" spans="1:4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</row>
    <row r="935" spans="1:4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</row>
    <row r="936" spans="1:4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</row>
    <row r="937" spans="1:4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</row>
    <row r="938" spans="1:4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</row>
    <row r="939" spans="1:4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</row>
    <row r="940" spans="1:4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</row>
    <row r="941" spans="1:4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</row>
    <row r="942" spans="1: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</row>
    <row r="943" spans="1:4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</row>
    <row r="944" spans="1:4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</row>
    <row r="945" spans="1:4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</row>
    <row r="946" spans="1:4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</row>
    <row r="947" spans="1:4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</row>
    <row r="948" spans="1:4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</row>
    <row r="949" spans="1:4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</row>
    <row r="950" spans="1:4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</row>
    <row r="951" spans="1:4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</row>
    <row r="952" spans="1:4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</row>
    <row r="953" spans="1:4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</row>
    <row r="954" spans="1:4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</row>
    <row r="955" spans="1:4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</row>
    <row r="956" spans="1:4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</row>
    <row r="957" spans="1:4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</row>
    <row r="958" spans="1:4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</row>
    <row r="959" spans="1:4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</row>
    <row r="960" spans="1:4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</row>
    <row r="961" spans="1:4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</row>
    <row r="962" spans="1:4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</row>
    <row r="963" spans="1:4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</row>
  </sheetData>
  <mergeCells count="2">
    <mergeCell ref="A4:A7"/>
    <mergeCell ref="I4:I9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G69"/>
  <sheetViews>
    <sheetView workbookViewId="0"/>
  </sheetViews>
  <sheetFormatPr baseColWidth="10" defaultColWidth="11.1640625" defaultRowHeight="15" customHeight="1"/>
  <cols>
    <col min="1" max="27" width="11.1640625" customWidth="1"/>
  </cols>
  <sheetData>
    <row r="1" spans="1:7">
      <c r="A1" s="73" t="s">
        <v>1438</v>
      </c>
    </row>
    <row r="3" spans="1:7">
      <c r="A3" s="93" t="s">
        <v>797</v>
      </c>
      <c r="B3" s="93" t="s">
        <v>1439</v>
      </c>
      <c r="C3" s="93" t="s">
        <v>1203</v>
      </c>
      <c r="D3" s="93" t="s">
        <v>1204</v>
      </c>
      <c r="E3" s="93" t="s">
        <v>1205</v>
      </c>
      <c r="F3" s="93" t="s">
        <v>1206</v>
      </c>
      <c r="G3" s="93" t="s">
        <v>1207</v>
      </c>
    </row>
    <row r="4" spans="1:7">
      <c r="A4" s="271" t="s">
        <v>82</v>
      </c>
      <c r="B4" s="21">
        <v>0.98</v>
      </c>
      <c r="C4" s="37">
        <v>27</v>
      </c>
      <c r="D4" s="37">
        <v>29</v>
      </c>
      <c r="E4" s="37">
        <v>31</v>
      </c>
      <c r="F4" s="37">
        <v>30</v>
      </c>
      <c r="G4" s="37">
        <v>30</v>
      </c>
    </row>
    <row r="5" spans="1:7">
      <c r="A5" s="269"/>
      <c r="B5" s="93">
        <v>0.99</v>
      </c>
      <c r="C5" s="84">
        <v>29</v>
      </c>
      <c r="D5" s="84">
        <v>30.53</v>
      </c>
      <c r="E5" s="84">
        <v>31.37</v>
      </c>
      <c r="F5" s="84">
        <v>31</v>
      </c>
      <c r="G5" s="84">
        <v>31.31</v>
      </c>
    </row>
    <row r="6" spans="1:7">
      <c r="A6" s="264"/>
      <c r="B6" s="93">
        <v>0.999</v>
      </c>
      <c r="C6" s="84">
        <v>31.103999999999999</v>
      </c>
      <c r="D6" s="84">
        <v>33.305999999999997</v>
      </c>
      <c r="E6" s="84">
        <v>35.237000000000002</v>
      </c>
      <c r="F6" s="84">
        <v>33.31</v>
      </c>
      <c r="G6" s="84">
        <v>35.593000000000004</v>
      </c>
    </row>
    <row r="7" spans="1:7">
      <c r="A7" s="271" t="s">
        <v>127</v>
      </c>
      <c r="B7" s="21">
        <v>0.98</v>
      </c>
      <c r="C7" s="37">
        <v>22</v>
      </c>
      <c r="D7" s="37">
        <v>23</v>
      </c>
      <c r="E7" s="37">
        <v>24</v>
      </c>
      <c r="F7" s="37">
        <v>24</v>
      </c>
      <c r="G7" s="37">
        <v>24</v>
      </c>
    </row>
    <row r="8" spans="1:7">
      <c r="A8" s="269"/>
      <c r="B8" s="93">
        <v>0.99</v>
      </c>
      <c r="C8" s="84">
        <v>23</v>
      </c>
      <c r="D8" s="84">
        <v>24</v>
      </c>
      <c r="E8" s="84">
        <v>26</v>
      </c>
      <c r="F8" s="84">
        <v>24</v>
      </c>
      <c r="G8" s="84">
        <v>26.99</v>
      </c>
    </row>
    <row r="9" spans="1:7">
      <c r="A9" s="264"/>
      <c r="B9" s="93">
        <v>0.999</v>
      </c>
      <c r="C9" s="84">
        <v>27</v>
      </c>
      <c r="D9" s="84">
        <v>24.504999999999999</v>
      </c>
      <c r="E9" s="84">
        <v>28</v>
      </c>
      <c r="F9" s="84">
        <v>30</v>
      </c>
      <c r="G9" s="84">
        <v>28.298999999999999</v>
      </c>
    </row>
    <row r="10" spans="1:7">
      <c r="A10" s="271" t="s">
        <v>162</v>
      </c>
      <c r="B10" s="21">
        <v>0.98</v>
      </c>
      <c r="C10" s="37">
        <v>34</v>
      </c>
      <c r="D10" s="37">
        <v>33</v>
      </c>
      <c r="E10" s="37">
        <v>32</v>
      </c>
      <c r="F10" s="37">
        <v>36</v>
      </c>
      <c r="G10" s="37">
        <v>34</v>
      </c>
    </row>
    <row r="11" spans="1:7">
      <c r="A11" s="269"/>
      <c r="B11" s="93">
        <v>0.99</v>
      </c>
      <c r="C11" s="84">
        <v>35</v>
      </c>
      <c r="D11" s="84">
        <v>35</v>
      </c>
      <c r="E11" s="84">
        <v>32</v>
      </c>
      <c r="F11" s="84">
        <v>36</v>
      </c>
      <c r="G11" s="84">
        <v>35</v>
      </c>
    </row>
    <row r="12" spans="1:7">
      <c r="A12" s="264"/>
      <c r="B12" s="93">
        <v>0.999</v>
      </c>
      <c r="C12" s="84">
        <v>37</v>
      </c>
      <c r="D12" s="84">
        <v>36</v>
      </c>
      <c r="E12" s="84">
        <v>34</v>
      </c>
      <c r="F12" s="84">
        <v>37.067</v>
      </c>
      <c r="G12" s="84">
        <v>36.450000000000003</v>
      </c>
    </row>
    <row r="13" spans="1:7">
      <c r="A13" s="271" t="s">
        <v>239</v>
      </c>
      <c r="B13" s="21">
        <v>0.98</v>
      </c>
      <c r="C13" s="37">
        <v>25</v>
      </c>
      <c r="D13" s="37">
        <v>25</v>
      </c>
      <c r="E13" s="37">
        <v>24</v>
      </c>
      <c r="F13" s="37">
        <v>27</v>
      </c>
      <c r="G13" s="37">
        <v>23</v>
      </c>
    </row>
    <row r="14" spans="1:7">
      <c r="A14" s="269"/>
      <c r="B14" s="93">
        <v>0.99</v>
      </c>
      <c r="C14" s="84">
        <v>27</v>
      </c>
      <c r="D14" s="84">
        <v>27</v>
      </c>
      <c r="E14" s="84">
        <v>27</v>
      </c>
      <c r="F14" s="84">
        <v>27</v>
      </c>
      <c r="G14" s="84">
        <v>25</v>
      </c>
    </row>
    <row r="15" spans="1:7">
      <c r="A15" s="264"/>
      <c r="B15" s="93">
        <v>0.999</v>
      </c>
      <c r="C15" s="84">
        <v>29.803000000000001</v>
      </c>
      <c r="D15" s="84">
        <v>28.018000000000001</v>
      </c>
      <c r="E15" s="84">
        <v>31</v>
      </c>
      <c r="F15" s="84">
        <v>31.225000000000001</v>
      </c>
      <c r="G15" s="84">
        <v>30</v>
      </c>
    </row>
    <row r="16" spans="1:7">
      <c r="A16" s="271" t="s">
        <v>301</v>
      </c>
      <c r="B16" s="21">
        <v>0.98</v>
      </c>
      <c r="C16" s="37">
        <v>33</v>
      </c>
      <c r="D16" s="37">
        <v>31</v>
      </c>
      <c r="E16" s="37">
        <v>32</v>
      </c>
      <c r="F16" s="37">
        <v>26</v>
      </c>
      <c r="G16" s="37">
        <v>29.18</v>
      </c>
    </row>
    <row r="17" spans="1:7">
      <c r="A17" s="269"/>
      <c r="B17" s="93">
        <v>0.99</v>
      </c>
      <c r="C17" s="84">
        <v>34.07</v>
      </c>
      <c r="D17" s="84">
        <v>33</v>
      </c>
      <c r="E17" s="84">
        <v>32</v>
      </c>
      <c r="F17" s="84">
        <v>27</v>
      </c>
      <c r="G17" s="84">
        <v>32.090000000000003</v>
      </c>
    </row>
    <row r="18" spans="1:7">
      <c r="A18" s="264"/>
      <c r="B18" s="93">
        <v>0.999</v>
      </c>
      <c r="C18" s="84">
        <v>40</v>
      </c>
      <c r="D18" s="84">
        <v>40.555</v>
      </c>
      <c r="E18" s="84">
        <v>38.978999999999999</v>
      </c>
      <c r="F18" s="84">
        <v>33.081000000000003</v>
      </c>
      <c r="G18" s="84">
        <v>37.618000000000002</v>
      </c>
    </row>
    <row r="19" spans="1:7">
      <c r="A19" s="271" t="s">
        <v>350</v>
      </c>
      <c r="B19" s="21">
        <v>0.98</v>
      </c>
      <c r="C19" s="37">
        <v>12</v>
      </c>
      <c r="D19" s="37">
        <v>13</v>
      </c>
      <c r="E19" s="37">
        <v>12</v>
      </c>
      <c r="F19" s="37">
        <v>13</v>
      </c>
      <c r="G19" s="37">
        <v>13</v>
      </c>
    </row>
    <row r="20" spans="1:7">
      <c r="A20" s="269"/>
      <c r="B20" s="93">
        <v>0.99</v>
      </c>
      <c r="C20" s="84">
        <v>14</v>
      </c>
      <c r="D20" s="84">
        <v>13</v>
      </c>
      <c r="E20" s="84">
        <v>13</v>
      </c>
      <c r="F20" s="84">
        <v>13</v>
      </c>
      <c r="G20" s="84">
        <v>13</v>
      </c>
    </row>
    <row r="21" spans="1:7">
      <c r="A21" s="264"/>
      <c r="B21" s="93">
        <v>0.999</v>
      </c>
      <c r="C21" s="84">
        <v>18</v>
      </c>
      <c r="D21" s="84">
        <v>15</v>
      </c>
      <c r="E21" s="84">
        <v>14.993</v>
      </c>
      <c r="F21" s="84">
        <v>16.158999999999999</v>
      </c>
      <c r="G21" s="84">
        <v>15.555</v>
      </c>
    </row>
    <row r="22" spans="1:7">
      <c r="A22" s="271" t="s">
        <v>1426</v>
      </c>
      <c r="B22" s="21">
        <v>0.98</v>
      </c>
      <c r="C22" s="25">
        <v>13</v>
      </c>
      <c r="D22" s="25">
        <v>13</v>
      </c>
      <c r="E22" s="25">
        <v>12</v>
      </c>
      <c r="F22" s="25">
        <v>13</v>
      </c>
      <c r="G22" s="25">
        <v>12</v>
      </c>
    </row>
    <row r="23" spans="1:7">
      <c r="A23" s="269"/>
      <c r="B23" s="93">
        <v>0.99</v>
      </c>
      <c r="C23" s="25">
        <v>14</v>
      </c>
      <c r="D23" s="25">
        <v>13</v>
      </c>
      <c r="E23" s="25">
        <v>12</v>
      </c>
      <c r="F23" s="25">
        <v>13</v>
      </c>
      <c r="G23" s="25">
        <v>13</v>
      </c>
    </row>
    <row r="24" spans="1:7">
      <c r="A24" s="264"/>
      <c r="B24" s="93">
        <v>0.999</v>
      </c>
      <c r="C24" s="25">
        <v>17.3</v>
      </c>
      <c r="D24" s="25">
        <v>14.7</v>
      </c>
      <c r="E24" s="25">
        <v>17.2</v>
      </c>
      <c r="F24" s="25">
        <v>15.6</v>
      </c>
      <c r="G24" s="25">
        <v>17.100000000000001</v>
      </c>
    </row>
    <row r="25" spans="1:7">
      <c r="A25" s="271" t="s">
        <v>1387</v>
      </c>
      <c r="B25" s="21">
        <v>0.98</v>
      </c>
      <c r="C25" s="25">
        <v>16</v>
      </c>
      <c r="D25" s="25">
        <v>19</v>
      </c>
      <c r="E25" s="25">
        <v>19</v>
      </c>
      <c r="F25" s="25">
        <v>19</v>
      </c>
      <c r="G25" s="25">
        <v>19</v>
      </c>
    </row>
    <row r="26" spans="1:7">
      <c r="A26" s="269"/>
      <c r="B26" s="93">
        <v>0.99</v>
      </c>
      <c r="C26" s="25">
        <v>16</v>
      </c>
      <c r="D26" s="25">
        <v>30</v>
      </c>
      <c r="E26" s="25">
        <v>19</v>
      </c>
      <c r="F26" s="25">
        <v>19</v>
      </c>
      <c r="G26" s="25">
        <v>19</v>
      </c>
    </row>
    <row r="27" spans="1:7">
      <c r="A27" s="264"/>
      <c r="B27" s="93">
        <v>0.999</v>
      </c>
      <c r="C27" s="25">
        <v>18</v>
      </c>
      <c r="D27" s="25">
        <v>57</v>
      </c>
      <c r="E27" s="25">
        <v>27.8</v>
      </c>
      <c r="F27" s="25">
        <v>20</v>
      </c>
      <c r="G27" s="25">
        <v>21.8</v>
      </c>
    </row>
    <row r="28" spans="1:7">
      <c r="A28" s="271" t="s">
        <v>401</v>
      </c>
      <c r="B28" s="21">
        <v>0.98</v>
      </c>
      <c r="C28" s="37">
        <v>10</v>
      </c>
      <c r="D28" s="37">
        <v>12</v>
      </c>
      <c r="E28" s="37">
        <v>11</v>
      </c>
      <c r="F28" s="37">
        <v>14</v>
      </c>
      <c r="G28" s="37">
        <v>13.38</v>
      </c>
    </row>
    <row r="29" spans="1:7">
      <c r="A29" s="269"/>
      <c r="B29" s="93">
        <v>0.99</v>
      </c>
      <c r="C29" s="84">
        <v>12</v>
      </c>
      <c r="D29" s="84">
        <v>13.77</v>
      </c>
      <c r="E29" s="84">
        <v>11</v>
      </c>
      <c r="F29" s="84">
        <v>16</v>
      </c>
      <c r="G29" s="84">
        <v>16.690000000000001</v>
      </c>
    </row>
    <row r="30" spans="1:7">
      <c r="A30" s="264"/>
      <c r="B30" s="93">
        <v>0.999</v>
      </c>
      <c r="C30" s="84">
        <v>19.722000000000001</v>
      </c>
      <c r="D30" s="84">
        <v>24.385000000000002</v>
      </c>
      <c r="E30" s="84">
        <v>13.993</v>
      </c>
      <c r="F30" s="84">
        <v>21.497</v>
      </c>
      <c r="G30" s="84">
        <v>22.152000000000001</v>
      </c>
    </row>
    <row r="31" spans="1:7">
      <c r="A31" s="271" t="s">
        <v>459</v>
      </c>
      <c r="B31" s="21">
        <v>0.98</v>
      </c>
      <c r="C31" s="37">
        <v>13</v>
      </c>
      <c r="D31" s="37">
        <v>14</v>
      </c>
      <c r="E31" s="37">
        <v>16</v>
      </c>
      <c r="F31" s="37">
        <v>14</v>
      </c>
      <c r="G31" s="37">
        <v>13.82</v>
      </c>
    </row>
    <row r="32" spans="1:7">
      <c r="A32" s="269"/>
      <c r="B32" s="93">
        <v>0.99</v>
      </c>
      <c r="C32" s="84">
        <v>14</v>
      </c>
      <c r="D32" s="84">
        <v>14</v>
      </c>
      <c r="E32" s="84">
        <v>17</v>
      </c>
      <c r="F32" s="84">
        <v>14</v>
      </c>
      <c r="G32" s="84">
        <v>14</v>
      </c>
    </row>
    <row r="33" spans="1:7">
      <c r="A33" s="264"/>
      <c r="B33" s="93">
        <v>0.999</v>
      </c>
      <c r="C33" s="84">
        <v>15</v>
      </c>
      <c r="D33" s="84">
        <v>14.529</v>
      </c>
      <c r="E33" s="84">
        <v>18</v>
      </c>
      <c r="F33" s="84">
        <v>14.087</v>
      </c>
      <c r="G33" s="84">
        <v>15.682</v>
      </c>
    </row>
    <row r="34" spans="1:7">
      <c r="A34" s="271" t="s">
        <v>1432</v>
      </c>
      <c r="B34" s="21">
        <v>0.98</v>
      </c>
      <c r="C34" s="37">
        <v>19</v>
      </c>
      <c r="D34" s="37">
        <v>22.7</v>
      </c>
      <c r="E34" s="37">
        <v>7</v>
      </c>
      <c r="F34" s="37">
        <v>29.2</v>
      </c>
      <c r="G34" s="37">
        <v>22.3</v>
      </c>
    </row>
    <row r="35" spans="1:7">
      <c r="A35" s="269"/>
      <c r="B35" s="93">
        <v>0.99</v>
      </c>
      <c r="C35" s="37">
        <v>23.3</v>
      </c>
      <c r="D35" s="37">
        <v>24.9</v>
      </c>
      <c r="E35" s="37">
        <v>8</v>
      </c>
      <c r="F35" s="37">
        <v>33.200000000000003</v>
      </c>
      <c r="G35" s="37">
        <v>26</v>
      </c>
    </row>
    <row r="36" spans="1:7">
      <c r="A36" s="264"/>
      <c r="B36" s="93">
        <v>0.999</v>
      </c>
      <c r="C36" s="37">
        <v>48</v>
      </c>
      <c r="D36" s="37">
        <v>37.200000000000003</v>
      </c>
      <c r="E36" s="37">
        <v>12.7</v>
      </c>
      <c r="F36" s="37">
        <v>72.900000000000006</v>
      </c>
      <c r="G36" s="37">
        <v>35.4</v>
      </c>
    </row>
    <row r="37" spans="1:7">
      <c r="A37" s="271" t="s">
        <v>510</v>
      </c>
      <c r="B37" s="21">
        <v>0.98</v>
      </c>
      <c r="C37" s="37">
        <v>15</v>
      </c>
      <c r="D37" s="37">
        <v>22</v>
      </c>
      <c r="E37" s="37">
        <v>23</v>
      </c>
      <c r="F37" s="37">
        <v>26</v>
      </c>
      <c r="G37" s="37">
        <v>22</v>
      </c>
    </row>
    <row r="38" spans="1:7">
      <c r="A38" s="269"/>
      <c r="B38" s="93">
        <v>0.99</v>
      </c>
      <c r="C38" s="84">
        <v>16</v>
      </c>
      <c r="D38" s="84">
        <v>24</v>
      </c>
      <c r="E38" s="84">
        <v>26</v>
      </c>
      <c r="F38" s="84">
        <v>28</v>
      </c>
      <c r="G38" s="84">
        <v>25</v>
      </c>
    </row>
    <row r="39" spans="1:7">
      <c r="A39" s="264"/>
      <c r="B39" s="93">
        <v>0.999</v>
      </c>
      <c r="C39" s="84">
        <v>27.677</v>
      </c>
      <c r="D39" s="84">
        <v>78.135000000000005</v>
      </c>
      <c r="E39" s="84">
        <v>31.986000000000001</v>
      </c>
      <c r="F39" s="84">
        <v>33.728000000000002</v>
      </c>
      <c r="G39" s="84">
        <v>32.744</v>
      </c>
    </row>
    <row r="40" spans="1:7">
      <c r="A40" s="311" t="s">
        <v>519</v>
      </c>
      <c r="B40" s="21">
        <v>0.98</v>
      </c>
      <c r="C40" s="37">
        <v>44</v>
      </c>
      <c r="D40" s="37">
        <v>41.06</v>
      </c>
      <c r="E40" s="37">
        <v>40</v>
      </c>
      <c r="F40" s="37">
        <v>46</v>
      </c>
      <c r="G40" s="37">
        <v>41</v>
      </c>
    </row>
    <row r="41" spans="1:7">
      <c r="A41" s="269"/>
      <c r="B41" s="93">
        <v>0.99</v>
      </c>
      <c r="C41" s="84">
        <v>51.06</v>
      </c>
      <c r="D41" s="84">
        <v>46.12</v>
      </c>
      <c r="E41" s="84">
        <v>45.74</v>
      </c>
      <c r="F41" s="84">
        <v>52</v>
      </c>
      <c r="G41" s="84">
        <v>47</v>
      </c>
    </row>
    <row r="42" spans="1:7">
      <c r="A42" s="264"/>
      <c r="B42" s="93">
        <v>0.999</v>
      </c>
      <c r="C42" s="84">
        <v>53.212000000000003</v>
      </c>
      <c r="D42" s="84">
        <v>53.305999999999997</v>
      </c>
      <c r="E42" s="84">
        <v>52.237000000000002</v>
      </c>
      <c r="F42" s="84">
        <v>53.62</v>
      </c>
      <c r="G42" s="84">
        <v>53.593000000000004</v>
      </c>
    </row>
    <row r="43" spans="1:7">
      <c r="A43" s="271" t="s">
        <v>609</v>
      </c>
      <c r="B43" s="21">
        <v>0.98</v>
      </c>
      <c r="C43" s="37">
        <v>18</v>
      </c>
      <c r="D43" s="37">
        <v>22.7</v>
      </c>
      <c r="E43" s="37">
        <v>10</v>
      </c>
      <c r="F43" s="37">
        <v>26</v>
      </c>
      <c r="G43" s="37">
        <v>20.34</v>
      </c>
    </row>
    <row r="44" spans="1:7">
      <c r="A44" s="269"/>
      <c r="B44" s="93">
        <v>0.99</v>
      </c>
      <c r="C44" s="84">
        <v>19</v>
      </c>
      <c r="D44" s="84">
        <v>24</v>
      </c>
      <c r="E44" s="84">
        <v>10</v>
      </c>
      <c r="F44" s="84">
        <v>33.130000000000003</v>
      </c>
      <c r="G44" s="84">
        <v>24</v>
      </c>
    </row>
    <row r="45" spans="1:7">
      <c r="A45" s="264"/>
      <c r="B45" s="93">
        <v>0.999</v>
      </c>
      <c r="C45" s="84">
        <v>23.789000000000001</v>
      </c>
      <c r="D45" s="84">
        <v>49.914999999999999</v>
      </c>
      <c r="E45" s="84">
        <v>20.992999999999999</v>
      </c>
      <c r="F45" s="84">
        <v>87.781000000000006</v>
      </c>
      <c r="G45" s="84">
        <v>72.801000000000002</v>
      </c>
    </row>
    <row r="46" spans="1:7">
      <c r="A46" s="311" t="s">
        <v>1405</v>
      </c>
      <c r="B46" s="21">
        <v>0.98</v>
      </c>
      <c r="C46" s="25">
        <v>26</v>
      </c>
      <c r="D46" s="25">
        <v>17</v>
      </c>
      <c r="E46" s="25">
        <v>22</v>
      </c>
      <c r="F46" s="25">
        <v>13.5</v>
      </c>
      <c r="G46" s="25">
        <v>19</v>
      </c>
    </row>
    <row r="47" spans="1:7">
      <c r="A47" s="269"/>
      <c r="B47" s="93">
        <v>0.99</v>
      </c>
      <c r="C47" s="25">
        <v>39</v>
      </c>
      <c r="D47" s="25">
        <v>19</v>
      </c>
      <c r="E47" s="25">
        <v>25.3</v>
      </c>
      <c r="F47" s="25">
        <v>15</v>
      </c>
      <c r="G47" s="25">
        <v>24.4</v>
      </c>
    </row>
    <row r="48" spans="1:7">
      <c r="A48" s="264"/>
      <c r="B48" s="93">
        <v>0.999</v>
      </c>
      <c r="C48" s="25">
        <v>75.599999999999994</v>
      </c>
      <c r="D48" s="25">
        <v>28.3</v>
      </c>
      <c r="E48" s="25">
        <v>43</v>
      </c>
      <c r="F48" s="25">
        <v>46</v>
      </c>
      <c r="G48" s="25">
        <v>40.200000000000003</v>
      </c>
    </row>
    <row r="49" spans="1:7">
      <c r="A49" s="271" t="s">
        <v>645</v>
      </c>
      <c r="B49" s="21">
        <v>0.98</v>
      </c>
      <c r="C49" s="37">
        <v>27</v>
      </c>
      <c r="D49" s="37">
        <v>28</v>
      </c>
      <c r="E49" s="37">
        <v>23.86</v>
      </c>
      <c r="F49" s="37">
        <v>27</v>
      </c>
      <c r="G49" s="37">
        <v>25</v>
      </c>
    </row>
    <row r="50" spans="1:7">
      <c r="A50" s="269"/>
      <c r="B50" s="93">
        <v>0.99</v>
      </c>
      <c r="C50" s="84">
        <v>28</v>
      </c>
      <c r="D50" s="84">
        <v>29</v>
      </c>
      <c r="E50" s="84">
        <v>26</v>
      </c>
      <c r="F50" s="84">
        <v>29</v>
      </c>
      <c r="G50" s="84">
        <v>27.86</v>
      </c>
    </row>
    <row r="51" spans="1:7">
      <c r="A51" s="264"/>
      <c r="B51" s="93">
        <v>0.999</v>
      </c>
      <c r="C51" s="84">
        <v>37.590000000000003</v>
      </c>
      <c r="D51" s="84">
        <v>32.747999999999998</v>
      </c>
      <c r="E51" s="84">
        <v>32.985999999999997</v>
      </c>
      <c r="F51" s="84">
        <v>34.11</v>
      </c>
      <c r="G51" s="84">
        <v>35.192999999999998</v>
      </c>
    </row>
    <row r="52" spans="1:7">
      <c r="A52" s="311" t="s">
        <v>1416</v>
      </c>
      <c r="B52" s="21">
        <v>0.98</v>
      </c>
      <c r="C52" s="25">
        <v>14</v>
      </c>
      <c r="D52" s="25">
        <v>15</v>
      </c>
      <c r="E52" s="25">
        <v>17</v>
      </c>
      <c r="F52" s="25">
        <v>14</v>
      </c>
      <c r="G52" s="25">
        <v>14</v>
      </c>
    </row>
    <row r="53" spans="1:7">
      <c r="A53" s="269"/>
      <c r="B53" s="93">
        <v>0.99</v>
      </c>
      <c r="C53" s="25">
        <v>15</v>
      </c>
      <c r="D53" s="25">
        <v>17</v>
      </c>
      <c r="E53" s="25">
        <v>18</v>
      </c>
      <c r="F53" s="25">
        <v>14</v>
      </c>
      <c r="G53" s="25">
        <v>15</v>
      </c>
    </row>
    <row r="54" spans="1:7">
      <c r="A54" s="264"/>
      <c r="B54" s="93">
        <v>0.999</v>
      </c>
      <c r="C54" s="25">
        <v>22.3</v>
      </c>
      <c r="D54" s="25">
        <v>21.8</v>
      </c>
      <c r="E54" s="25">
        <v>21.3</v>
      </c>
      <c r="F54" s="25">
        <v>21.5</v>
      </c>
      <c r="G54" s="25">
        <v>17.3</v>
      </c>
    </row>
    <row r="55" spans="1:7">
      <c r="A55" s="311" t="s">
        <v>729</v>
      </c>
      <c r="B55" s="21">
        <v>0.98</v>
      </c>
      <c r="C55" s="25">
        <v>29</v>
      </c>
      <c r="D55" s="25">
        <v>29</v>
      </c>
      <c r="E55" s="25">
        <v>34.200000000000003</v>
      </c>
      <c r="F55" s="25">
        <v>28</v>
      </c>
      <c r="G55" s="25">
        <v>29</v>
      </c>
    </row>
    <row r="56" spans="1:7">
      <c r="A56" s="269"/>
      <c r="B56" s="93">
        <v>0.99</v>
      </c>
      <c r="C56" s="25">
        <v>30</v>
      </c>
      <c r="D56" s="25">
        <v>32</v>
      </c>
      <c r="E56" s="25">
        <v>37.1</v>
      </c>
      <c r="F56" s="25">
        <v>30</v>
      </c>
      <c r="G56" s="25">
        <v>31</v>
      </c>
    </row>
    <row r="57" spans="1:7">
      <c r="A57" s="264"/>
      <c r="B57" s="93">
        <v>0.999</v>
      </c>
      <c r="C57" s="25">
        <v>41.5</v>
      </c>
      <c r="D57" s="25">
        <v>47.1</v>
      </c>
      <c r="E57" s="25">
        <v>52</v>
      </c>
      <c r="F57" s="25">
        <v>37.5</v>
      </c>
      <c r="G57" s="25">
        <v>40</v>
      </c>
    </row>
    <row r="58" spans="1:7">
      <c r="A58" s="271" t="s">
        <v>803</v>
      </c>
      <c r="B58" s="21">
        <v>0.98</v>
      </c>
      <c r="C58" s="37">
        <v>26.14</v>
      </c>
      <c r="D58" s="37">
        <v>17</v>
      </c>
      <c r="E58" s="37">
        <v>17</v>
      </c>
      <c r="F58" s="37">
        <v>17</v>
      </c>
      <c r="G58" s="37">
        <v>17</v>
      </c>
    </row>
    <row r="59" spans="1:7">
      <c r="A59" s="269"/>
      <c r="B59" s="93">
        <v>0.99</v>
      </c>
      <c r="C59" s="84">
        <v>28</v>
      </c>
      <c r="D59" s="84">
        <v>17</v>
      </c>
      <c r="E59" s="84">
        <v>17</v>
      </c>
      <c r="F59" s="84">
        <v>17</v>
      </c>
      <c r="G59" s="84">
        <v>17</v>
      </c>
    </row>
    <row r="60" spans="1:7">
      <c r="A60" s="264"/>
      <c r="B60" s="93">
        <v>0.999</v>
      </c>
      <c r="C60" s="84">
        <v>32.228000000000002</v>
      </c>
      <c r="D60" s="84">
        <v>28.585000000000001</v>
      </c>
      <c r="E60" s="84">
        <v>18</v>
      </c>
      <c r="F60" s="84">
        <v>18</v>
      </c>
      <c r="G60" s="84">
        <v>22.654</v>
      </c>
    </row>
    <row r="61" spans="1:7">
      <c r="A61" s="311" t="s">
        <v>738</v>
      </c>
      <c r="B61" s="21">
        <v>0.98</v>
      </c>
      <c r="C61" s="25">
        <v>18</v>
      </c>
      <c r="D61" s="25">
        <v>17</v>
      </c>
      <c r="E61" s="25">
        <v>18</v>
      </c>
      <c r="F61" s="25">
        <v>18</v>
      </c>
      <c r="G61" s="25">
        <v>19</v>
      </c>
    </row>
    <row r="62" spans="1:7">
      <c r="A62" s="269"/>
      <c r="B62" s="93">
        <v>0.99</v>
      </c>
      <c r="C62" s="25">
        <v>19</v>
      </c>
      <c r="D62" s="25">
        <v>18</v>
      </c>
      <c r="E62" s="25">
        <v>18</v>
      </c>
      <c r="F62" s="25">
        <v>20</v>
      </c>
      <c r="G62" s="25">
        <v>20</v>
      </c>
    </row>
    <row r="63" spans="1:7">
      <c r="A63" s="264"/>
      <c r="B63" s="93">
        <v>0.999</v>
      </c>
      <c r="C63" s="25">
        <v>20.399999999999999</v>
      </c>
      <c r="D63" s="25">
        <v>20.3</v>
      </c>
      <c r="E63" s="25">
        <v>23.3</v>
      </c>
      <c r="F63" s="25">
        <v>24</v>
      </c>
      <c r="G63" s="25">
        <v>25</v>
      </c>
    </row>
    <row r="64" spans="1:7">
      <c r="A64" s="311" t="s">
        <v>1025</v>
      </c>
      <c r="B64" s="21">
        <v>0.98</v>
      </c>
      <c r="C64" s="25">
        <v>66</v>
      </c>
      <c r="D64" s="25">
        <v>67.2</v>
      </c>
      <c r="E64" s="25">
        <v>65</v>
      </c>
      <c r="F64" s="25">
        <v>73.5</v>
      </c>
      <c r="G64" s="25">
        <v>69</v>
      </c>
    </row>
    <row r="65" spans="1:7">
      <c r="A65" s="269"/>
      <c r="B65" s="93">
        <v>0.99</v>
      </c>
      <c r="C65" s="25">
        <v>71.5</v>
      </c>
      <c r="D65" s="25">
        <v>72</v>
      </c>
      <c r="E65" s="25">
        <v>70.599999999999994</v>
      </c>
      <c r="F65" s="25">
        <v>80.5</v>
      </c>
      <c r="G65" s="25">
        <v>77.5</v>
      </c>
    </row>
    <row r="66" spans="1:7">
      <c r="A66" s="264"/>
      <c r="B66" s="93">
        <v>0.999</v>
      </c>
      <c r="C66" s="25">
        <v>81.900000000000006</v>
      </c>
      <c r="D66" s="25">
        <v>81</v>
      </c>
      <c r="E66" s="25">
        <v>81</v>
      </c>
      <c r="F66" s="25">
        <v>92.7</v>
      </c>
      <c r="G66" s="25">
        <v>87.4</v>
      </c>
    </row>
    <row r="67" spans="1:7">
      <c r="A67" s="271" t="s">
        <v>742</v>
      </c>
      <c r="B67" s="21">
        <v>0.98</v>
      </c>
      <c r="C67" s="37">
        <v>40</v>
      </c>
      <c r="D67" s="37">
        <v>39</v>
      </c>
      <c r="E67" s="37">
        <v>40</v>
      </c>
      <c r="F67" s="37">
        <v>40</v>
      </c>
      <c r="G67" s="37">
        <v>41</v>
      </c>
    </row>
    <row r="68" spans="1:7">
      <c r="A68" s="269"/>
      <c r="B68" s="93">
        <v>0.99</v>
      </c>
      <c r="C68" s="84">
        <v>40</v>
      </c>
      <c r="D68" s="84">
        <v>40</v>
      </c>
      <c r="E68" s="84">
        <v>41</v>
      </c>
      <c r="F68" s="84">
        <v>40</v>
      </c>
      <c r="G68" s="84">
        <v>41</v>
      </c>
    </row>
    <row r="69" spans="1:7">
      <c r="A69" s="264"/>
      <c r="B69" s="93">
        <v>0.999</v>
      </c>
      <c r="C69" s="84">
        <v>41</v>
      </c>
      <c r="D69" s="84">
        <v>41</v>
      </c>
      <c r="E69" s="84">
        <v>44.985999999999997</v>
      </c>
      <c r="F69" s="84">
        <v>42.069000000000003</v>
      </c>
      <c r="G69" s="84">
        <v>45</v>
      </c>
    </row>
  </sheetData>
  <mergeCells count="22">
    <mergeCell ref="A55:A57"/>
    <mergeCell ref="A58:A60"/>
    <mergeCell ref="A61:A63"/>
    <mergeCell ref="A64:A66"/>
    <mergeCell ref="A67:A69"/>
    <mergeCell ref="A19:A21"/>
    <mergeCell ref="A22:A24"/>
    <mergeCell ref="A46:A48"/>
    <mergeCell ref="A49:A51"/>
    <mergeCell ref="A52:A54"/>
    <mergeCell ref="A25:A27"/>
    <mergeCell ref="A28:A30"/>
    <mergeCell ref="A31:A33"/>
    <mergeCell ref="A34:A36"/>
    <mergeCell ref="A37:A39"/>
    <mergeCell ref="A40:A42"/>
    <mergeCell ref="A43:A45"/>
    <mergeCell ref="A4:A6"/>
    <mergeCell ref="A7:A9"/>
    <mergeCell ref="A10:A12"/>
    <mergeCell ref="A13:A15"/>
    <mergeCell ref="A16:A18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C16"/>
  <sheetViews>
    <sheetView workbookViewId="0"/>
  </sheetViews>
  <sheetFormatPr baseColWidth="10" defaultColWidth="11.1640625" defaultRowHeight="15" customHeight="1"/>
  <cols>
    <col min="1" max="1" width="39.6640625" customWidth="1"/>
    <col min="2" max="2" width="18.83203125" customWidth="1"/>
    <col min="3" max="3" width="10.1640625" customWidth="1"/>
    <col min="4" max="26" width="11.1640625" customWidth="1"/>
  </cols>
  <sheetData>
    <row r="1" spans="1:3" ht="16">
      <c r="A1" s="18" t="s">
        <v>1440</v>
      </c>
      <c r="B1" s="18"/>
      <c r="C1" s="18"/>
    </row>
    <row r="2" spans="1:3" ht="16">
      <c r="A2" s="18"/>
      <c r="B2" s="18"/>
      <c r="C2" s="18"/>
    </row>
    <row r="3" spans="1:3" ht="72.75" customHeight="1">
      <c r="A3" s="74" t="s">
        <v>1441</v>
      </c>
      <c r="B3" s="74" t="s">
        <v>1442</v>
      </c>
      <c r="C3" s="74" t="s">
        <v>1443</v>
      </c>
    </row>
    <row r="4" spans="1:3" ht="16">
      <c r="A4" s="15" t="s">
        <v>1444</v>
      </c>
      <c r="B4" s="15">
        <v>245</v>
      </c>
      <c r="C4" s="15" t="s">
        <v>1445</v>
      </c>
    </row>
    <row r="5" spans="1:3" ht="16">
      <c r="A5" s="15" t="s">
        <v>1446</v>
      </c>
      <c r="B5" s="253">
        <v>3586</v>
      </c>
      <c r="C5" s="15" t="s">
        <v>1447</v>
      </c>
    </row>
    <row r="6" spans="1:3" ht="16">
      <c r="A6" s="15" t="s">
        <v>1448</v>
      </c>
      <c r="B6" s="253">
        <v>8691</v>
      </c>
      <c r="C6" s="15" t="s">
        <v>1449</v>
      </c>
    </row>
    <row r="7" spans="1:3" ht="16">
      <c r="A7" s="15" t="s">
        <v>1450</v>
      </c>
      <c r="B7" s="253">
        <v>3243</v>
      </c>
      <c r="C7" s="15" t="s">
        <v>1451</v>
      </c>
    </row>
    <row r="8" spans="1:3" ht="16">
      <c r="A8" s="15" t="s">
        <v>1452</v>
      </c>
      <c r="B8" s="253">
        <v>9616</v>
      </c>
      <c r="C8" s="15" t="s">
        <v>1453</v>
      </c>
    </row>
    <row r="9" spans="1:3" ht="16">
      <c r="A9" s="15" t="s">
        <v>1454</v>
      </c>
      <c r="B9" s="253">
        <v>1606</v>
      </c>
      <c r="C9" s="15" t="s">
        <v>1455</v>
      </c>
    </row>
    <row r="10" spans="1:3" ht="16">
      <c r="A10" s="15" t="s">
        <v>1456</v>
      </c>
      <c r="B10" s="15">
        <v>860</v>
      </c>
      <c r="C10" s="15" t="s">
        <v>1457</v>
      </c>
    </row>
    <row r="11" spans="1:3" ht="16">
      <c r="A11" s="15" t="s">
        <v>1458</v>
      </c>
      <c r="B11" s="253">
        <v>1923</v>
      </c>
      <c r="C11" s="15" t="s">
        <v>1459</v>
      </c>
    </row>
    <row r="12" spans="1:3" ht="16">
      <c r="A12" s="15" t="s">
        <v>1460</v>
      </c>
      <c r="B12" s="253">
        <v>4414</v>
      </c>
      <c r="C12" s="15" t="s">
        <v>1461</v>
      </c>
    </row>
    <row r="13" spans="1:3" ht="16">
      <c r="A13" s="15" t="s">
        <v>1462</v>
      </c>
      <c r="B13" s="15">
        <v>896</v>
      </c>
      <c r="C13" s="15" t="s">
        <v>1463</v>
      </c>
    </row>
    <row r="14" spans="1:3" ht="16">
      <c r="A14" s="15" t="s">
        <v>1464</v>
      </c>
      <c r="B14" s="253">
        <v>1316</v>
      </c>
      <c r="C14" s="15" t="s">
        <v>1465</v>
      </c>
    </row>
    <row r="15" spans="1:3" ht="16">
      <c r="A15" s="15" t="s">
        <v>1466</v>
      </c>
      <c r="B15" s="253">
        <v>1103</v>
      </c>
      <c r="C15" s="15" t="s">
        <v>1467</v>
      </c>
    </row>
    <row r="16" spans="1:3" ht="16">
      <c r="A16" s="15" t="s">
        <v>1468</v>
      </c>
      <c r="B16" s="253">
        <v>10487</v>
      </c>
      <c r="C16" s="15" t="s">
        <v>1469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Y1006"/>
  <sheetViews>
    <sheetView tabSelected="1" workbookViewId="0"/>
  </sheetViews>
  <sheetFormatPr baseColWidth="10" defaultColWidth="11.1640625" defaultRowHeight="15" customHeight="1"/>
  <cols>
    <col min="1" max="1" width="15.5" customWidth="1"/>
    <col min="2" max="2" width="36.83203125" customWidth="1"/>
    <col min="3" max="3" width="33.5" customWidth="1"/>
    <col min="4" max="4" width="31.83203125" customWidth="1"/>
    <col min="5" max="25" width="10.5" customWidth="1"/>
  </cols>
  <sheetData>
    <row r="1" spans="1:25" ht="15.75" customHeight="1">
      <c r="A1" s="254" t="s">
        <v>1470</v>
      </c>
      <c r="B1" s="13"/>
      <c r="C1" s="1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ht="15.75" customHeight="1">
      <c r="A2" s="255" t="s">
        <v>1471</v>
      </c>
      <c r="B2" s="13"/>
      <c r="C2" s="13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</row>
    <row r="3" spans="1:25" ht="15.75" customHeight="1">
      <c r="A3" s="13"/>
      <c r="B3" s="13"/>
      <c r="C3" s="13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25" ht="15.75" customHeight="1">
      <c r="A4" s="256" t="s">
        <v>1472</v>
      </c>
      <c r="B4" s="256" t="s">
        <v>1473</v>
      </c>
      <c r="C4" s="256" t="s">
        <v>1474</v>
      </c>
      <c r="D4" s="197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ht="15.75" customHeight="1">
      <c r="A5" s="257" t="s">
        <v>82</v>
      </c>
      <c r="B5" s="72" t="s">
        <v>1475</v>
      </c>
      <c r="C5" s="72" t="s">
        <v>1476</v>
      </c>
      <c r="D5" s="197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31.5" customHeight="1">
      <c r="A6" s="257" t="s">
        <v>127</v>
      </c>
      <c r="B6" s="72" t="s">
        <v>1477</v>
      </c>
      <c r="C6" s="72" t="s">
        <v>1478</v>
      </c>
      <c r="D6" s="25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ht="15.75" customHeight="1">
      <c r="A7" s="257" t="s">
        <v>162</v>
      </c>
      <c r="B7" s="72" t="s">
        <v>1479</v>
      </c>
      <c r="C7" s="72" t="s">
        <v>1480</v>
      </c>
      <c r="D7" s="197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39" customHeight="1">
      <c r="A8" s="257" t="s">
        <v>239</v>
      </c>
      <c r="B8" s="72" t="s">
        <v>1481</v>
      </c>
      <c r="C8" s="72" t="s">
        <v>1482</v>
      </c>
      <c r="D8" s="197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ht="15" customHeight="1">
      <c r="A9" s="257" t="s">
        <v>301</v>
      </c>
      <c r="B9" s="72" t="s">
        <v>1481</v>
      </c>
      <c r="C9" s="72" t="s">
        <v>1483</v>
      </c>
      <c r="D9" s="197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ht="40.5" customHeight="1">
      <c r="A10" s="257" t="s">
        <v>350</v>
      </c>
      <c r="B10" s="72" t="s">
        <v>1484</v>
      </c>
      <c r="C10" s="72" t="s">
        <v>1485</v>
      </c>
      <c r="D10" s="197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ht="30" customHeight="1">
      <c r="A11" s="257" t="s">
        <v>1426</v>
      </c>
      <c r="B11" s="13" t="s">
        <v>1486</v>
      </c>
      <c r="C11" s="72" t="s">
        <v>1487</v>
      </c>
      <c r="D11" s="197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ht="30" customHeight="1">
      <c r="A12" s="257" t="s">
        <v>1387</v>
      </c>
      <c r="B12" s="13" t="s">
        <v>1488</v>
      </c>
      <c r="C12" s="13" t="s">
        <v>1489</v>
      </c>
      <c r="D12" s="197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ht="30" customHeight="1">
      <c r="A13" s="257" t="s">
        <v>401</v>
      </c>
      <c r="B13" s="72" t="s">
        <v>1490</v>
      </c>
      <c r="C13" s="72" t="s">
        <v>1491</v>
      </c>
      <c r="D13" s="197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ht="18.75" customHeight="1">
      <c r="A14" s="257" t="s">
        <v>459</v>
      </c>
      <c r="B14" s="72" t="s">
        <v>1492</v>
      </c>
      <c r="C14" s="72" t="s">
        <v>1493</v>
      </c>
      <c r="D14" s="197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 ht="18.75" customHeight="1">
      <c r="A15" s="257" t="s">
        <v>1432</v>
      </c>
      <c r="B15" s="72" t="s">
        <v>1494</v>
      </c>
      <c r="C15" s="72" t="s">
        <v>1495</v>
      </c>
      <c r="D15" s="197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</row>
    <row r="16" spans="1:25" ht="18.75" customHeight="1">
      <c r="A16" s="257" t="s">
        <v>510</v>
      </c>
      <c r="B16" s="72" t="s">
        <v>1477</v>
      </c>
      <c r="C16" s="72" t="s">
        <v>1496</v>
      </c>
      <c r="D16" s="197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</row>
    <row r="17" spans="1:25" ht="27.75" customHeight="1">
      <c r="A17" s="257" t="s">
        <v>519</v>
      </c>
      <c r="B17" s="72" t="s">
        <v>1497</v>
      </c>
      <c r="C17" s="72" t="s">
        <v>1498</v>
      </c>
      <c r="D17" s="197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</row>
    <row r="18" spans="1:25" ht="27.75" customHeight="1">
      <c r="A18" s="257" t="s">
        <v>609</v>
      </c>
      <c r="B18" s="72" t="s">
        <v>1499</v>
      </c>
      <c r="C18" s="72" t="s">
        <v>1500</v>
      </c>
      <c r="D18" s="197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</row>
    <row r="19" spans="1:25" ht="27.75" customHeight="1">
      <c r="A19" s="257" t="s">
        <v>1405</v>
      </c>
      <c r="B19" s="72" t="s">
        <v>1501</v>
      </c>
      <c r="C19" s="72" t="s">
        <v>1502</v>
      </c>
      <c r="D19" s="197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</row>
    <row r="20" spans="1:25" ht="39" customHeight="1">
      <c r="A20" s="257" t="s">
        <v>645</v>
      </c>
      <c r="B20" s="72" t="s">
        <v>1503</v>
      </c>
      <c r="C20" s="72" t="s">
        <v>1504</v>
      </c>
      <c r="D20" s="197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</row>
    <row r="21" spans="1:25" ht="16.5" customHeight="1">
      <c r="A21" s="257" t="s">
        <v>1416</v>
      </c>
      <c r="B21" s="72" t="s">
        <v>1501</v>
      </c>
      <c r="C21" s="72" t="s">
        <v>1505</v>
      </c>
      <c r="D21" s="197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</row>
    <row r="22" spans="1:25" ht="16.5" customHeight="1">
      <c r="A22" s="257" t="s">
        <v>729</v>
      </c>
      <c r="B22" s="72" t="s">
        <v>1494</v>
      </c>
      <c r="C22" s="72" t="s">
        <v>1506</v>
      </c>
      <c r="D22" s="197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</row>
    <row r="23" spans="1:25" ht="16.5" customHeight="1">
      <c r="A23" s="257" t="s">
        <v>803</v>
      </c>
      <c r="B23" s="72" t="s">
        <v>1492</v>
      </c>
      <c r="C23" s="72" t="s">
        <v>1507</v>
      </c>
      <c r="D23" s="197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</row>
    <row r="24" spans="1:25" ht="16.5" customHeight="1">
      <c r="A24" s="257" t="s">
        <v>738</v>
      </c>
      <c r="B24" s="72" t="s">
        <v>1481</v>
      </c>
      <c r="C24" s="72" t="s">
        <v>1508</v>
      </c>
      <c r="D24" s="197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</row>
    <row r="25" spans="1:25" ht="16.5" customHeight="1">
      <c r="A25" s="257" t="s">
        <v>1025</v>
      </c>
      <c r="B25" s="72" t="s">
        <v>1509</v>
      </c>
      <c r="C25" s="72" t="s">
        <v>1510</v>
      </c>
      <c r="D25" s="197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</row>
    <row r="26" spans="1:25" ht="15.75" customHeight="1">
      <c r="A26" s="257" t="s">
        <v>742</v>
      </c>
      <c r="B26" s="72" t="s">
        <v>1475</v>
      </c>
      <c r="C26" s="72" t="s">
        <v>1511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</row>
    <row r="27" spans="1:25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</row>
    <row r="28" spans="1:25" ht="15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</row>
    <row r="29" spans="1:25" ht="15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</row>
    <row r="30" spans="1:25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</row>
    <row r="31" spans="1:25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</row>
    <row r="32" spans="1:25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</row>
    <row r="33" spans="1:25" ht="15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</row>
    <row r="34" spans="1:25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</row>
    <row r="35" spans="1:25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</row>
    <row r="36" spans="1:25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</row>
    <row r="37" spans="1:25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</row>
    <row r="38" spans="1:25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</row>
    <row r="39" spans="1:25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</row>
    <row r="40" spans="1:25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</row>
    <row r="41" spans="1:25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</row>
    <row r="42" spans="1:25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</row>
    <row r="43" spans="1:25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</row>
    <row r="44" spans="1:25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</row>
    <row r="45" spans="1:25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</row>
    <row r="46" spans="1:25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</row>
    <row r="47" spans="1:25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</row>
    <row r="48" spans="1:25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</row>
    <row r="49" spans="1:25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</row>
    <row r="50" spans="1:25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</row>
    <row r="51" spans="1:25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</row>
    <row r="52" spans="1:25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</row>
    <row r="53" spans="1:25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</row>
    <row r="54" spans="1:25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</row>
    <row r="55" spans="1:25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</row>
    <row r="56" spans="1:25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</row>
    <row r="57" spans="1:25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</row>
    <row r="58" spans="1:25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</row>
    <row r="59" spans="1:25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</row>
    <row r="60" spans="1:25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</row>
    <row r="61" spans="1:25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</row>
    <row r="62" spans="1:25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</row>
    <row r="63" spans="1:25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</row>
    <row r="64" spans="1:25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</row>
    <row r="65" spans="1:25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</row>
    <row r="66" spans="1:25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</row>
    <row r="67" spans="1:25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</row>
    <row r="68" spans="1:25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</row>
    <row r="69" spans="1:25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</row>
    <row r="70" spans="1:25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</row>
    <row r="71" spans="1:25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</row>
    <row r="72" spans="1:25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</row>
    <row r="73" spans="1:25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</row>
    <row r="74" spans="1:25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</row>
    <row r="75" spans="1:25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</row>
    <row r="76" spans="1:25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</row>
    <row r="77" spans="1:25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</row>
    <row r="78" spans="1:25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</row>
    <row r="79" spans="1:25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</row>
    <row r="80" spans="1:25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</row>
    <row r="81" spans="1:25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</row>
    <row r="82" spans="1:25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</row>
    <row r="83" spans="1:25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</row>
    <row r="84" spans="1:25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</row>
    <row r="85" spans="1:25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</row>
    <row r="86" spans="1:25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</row>
    <row r="87" spans="1:25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</row>
    <row r="88" spans="1:25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</row>
    <row r="89" spans="1:25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</row>
    <row r="90" spans="1:25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</row>
    <row r="91" spans="1:25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</row>
    <row r="92" spans="1:25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</row>
    <row r="93" spans="1:25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</row>
    <row r="94" spans="1:25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</row>
    <row r="95" spans="1:25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</row>
    <row r="96" spans="1:25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</row>
    <row r="97" spans="1:25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</row>
    <row r="98" spans="1:25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</row>
    <row r="99" spans="1:25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</row>
    <row r="100" spans="1:25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</row>
    <row r="101" spans="1:25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</row>
    <row r="102" spans="1:25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</row>
    <row r="103" spans="1:25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</row>
    <row r="104" spans="1:25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</row>
    <row r="105" spans="1:25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</row>
    <row r="106" spans="1:25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1:25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1:25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</row>
    <row r="109" spans="1:25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</row>
    <row r="110" spans="1:25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</row>
    <row r="111" spans="1:25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</row>
    <row r="112" spans="1:25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</row>
    <row r="113" spans="1:25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</row>
    <row r="114" spans="1:25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</row>
    <row r="115" spans="1:25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</row>
    <row r="116" spans="1:25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</row>
    <row r="117" spans="1:25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</row>
    <row r="118" spans="1:25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</row>
    <row r="119" spans="1:25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</row>
    <row r="120" spans="1:25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</row>
    <row r="121" spans="1:25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</row>
    <row r="122" spans="1:25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</row>
    <row r="123" spans="1:25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</row>
    <row r="124" spans="1:25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</row>
    <row r="125" spans="1:25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</row>
    <row r="126" spans="1:25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</row>
    <row r="127" spans="1:25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</row>
    <row r="128" spans="1:25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</row>
    <row r="129" spans="1:25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</row>
    <row r="130" spans="1:25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</row>
    <row r="131" spans="1:25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</row>
    <row r="132" spans="1:25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</row>
    <row r="133" spans="1:25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</row>
    <row r="134" spans="1:25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</row>
    <row r="135" spans="1:25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</row>
    <row r="136" spans="1:25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</row>
    <row r="137" spans="1:25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</row>
    <row r="138" spans="1:25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</row>
    <row r="139" spans="1:25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</row>
    <row r="140" spans="1:25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</row>
    <row r="141" spans="1:25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</row>
    <row r="142" spans="1:25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</row>
    <row r="143" spans="1:25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</row>
    <row r="144" spans="1:25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</row>
    <row r="145" spans="1:25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</row>
    <row r="146" spans="1:25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</row>
    <row r="147" spans="1:25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</row>
    <row r="148" spans="1:25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</row>
    <row r="149" spans="1:25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</row>
    <row r="150" spans="1:25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</row>
    <row r="151" spans="1:25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</row>
    <row r="152" spans="1:25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</row>
    <row r="153" spans="1:25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</row>
    <row r="154" spans="1:25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</row>
    <row r="155" spans="1:25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</row>
    <row r="156" spans="1:25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</row>
    <row r="157" spans="1:25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</row>
    <row r="158" spans="1:25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</row>
    <row r="159" spans="1:25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</row>
    <row r="160" spans="1:25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</row>
    <row r="161" spans="1:25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</row>
    <row r="162" spans="1:25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</row>
    <row r="163" spans="1:25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</row>
    <row r="164" spans="1:25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</row>
    <row r="165" spans="1:25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</row>
    <row r="166" spans="1:25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</row>
    <row r="167" spans="1:25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</row>
    <row r="168" spans="1:25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</row>
    <row r="169" spans="1:25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</row>
    <row r="170" spans="1:25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</row>
    <row r="171" spans="1:25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</row>
    <row r="172" spans="1:25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</row>
    <row r="173" spans="1:25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</row>
    <row r="174" spans="1:25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</row>
    <row r="175" spans="1:25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</row>
    <row r="176" spans="1:25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</row>
    <row r="177" spans="1:25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</row>
    <row r="178" spans="1:25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</row>
    <row r="179" spans="1:25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</row>
    <row r="180" spans="1:25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</row>
    <row r="181" spans="1:25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</row>
    <row r="182" spans="1:25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</row>
    <row r="183" spans="1:25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</row>
    <row r="184" spans="1:25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</row>
    <row r="185" spans="1:25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</row>
    <row r="186" spans="1:25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</row>
    <row r="187" spans="1:25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</row>
    <row r="188" spans="1:25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</row>
    <row r="189" spans="1:25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</row>
    <row r="190" spans="1:25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</row>
    <row r="191" spans="1:25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</row>
    <row r="192" spans="1:25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</row>
    <row r="193" spans="1:25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</row>
    <row r="194" spans="1:25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</row>
    <row r="195" spans="1:25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</row>
    <row r="196" spans="1:25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</row>
    <row r="197" spans="1:25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</row>
    <row r="198" spans="1:25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</row>
    <row r="199" spans="1:25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</row>
    <row r="200" spans="1:25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</row>
    <row r="201" spans="1:25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</row>
    <row r="202" spans="1:25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</row>
    <row r="203" spans="1:25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</row>
    <row r="204" spans="1:25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</row>
    <row r="205" spans="1:25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</row>
    <row r="206" spans="1:25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</row>
    <row r="207" spans="1:25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</row>
    <row r="208" spans="1:25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</row>
    <row r="209" spans="1:25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</row>
    <row r="210" spans="1:25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</row>
    <row r="211" spans="1:25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</row>
    <row r="212" spans="1:25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</row>
    <row r="213" spans="1:25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</row>
    <row r="214" spans="1:25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</row>
    <row r="215" spans="1:25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</row>
    <row r="216" spans="1:25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</row>
    <row r="217" spans="1:25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</row>
    <row r="218" spans="1:25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</row>
    <row r="219" spans="1:25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</row>
    <row r="220" spans="1:25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</row>
    <row r="221" spans="1:25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</row>
    <row r="222" spans="1:25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</row>
    <row r="223" spans="1:25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</row>
    <row r="224" spans="1:25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</row>
    <row r="225" spans="1:25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</row>
    <row r="226" spans="1:25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</row>
    <row r="227" spans="1:25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</row>
    <row r="228" spans="1:25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</row>
    <row r="229" spans="1:25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</row>
    <row r="230" spans="1:25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</row>
    <row r="231" spans="1:25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</row>
    <row r="232" spans="1:25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</row>
    <row r="233" spans="1:25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</row>
    <row r="234" spans="1:25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</row>
    <row r="235" spans="1:25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</row>
    <row r="236" spans="1:25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</row>
    <row r="237" spans="1:25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</row>
    <row r="238" spans="1:25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</row>
    <row r="239" spans="1:25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</row>
    <row r="240" spans="1:25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</row>
    <row r="241" spans="1:25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</row>
    <row r="242" spans="1:25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</row>
    <row r="243" spans="1:25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</row>
    <row r="244" spans="1:25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</row>
    <row r="245" spans="1:25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</row>
    <row r="246" spans="1:25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</row>
    <row r="247" spans="1:25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</row>
    <row r="248" spans="1:25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</row>
    <row r="249" spans="1:25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</row>
    <row r="250" spans="1:25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</row>
    <row r="251" spans="1:25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</row>
    <row r="252" spans="1:25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</row>
    <row r="253" spans="1:25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</row>
    <row r="254" spans="1:25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</row>
    <row r="255" spans="1:25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</row>
    <row r="256" spans="1:25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</row>
    <row r="257" spans="1:25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</row>
    <row r="258" spans="1:25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</row>
    <row r="259" spans="1:25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</row>
    <row r="260" spans="1:25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</row>
    <row r="261" spans="1:25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</row>
    <row r="262" spans="1:25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</row>
    <row r="263" spans="1:25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</row>
    <row r="264" spans="1:25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</row>
    <row r="265" spans="1:25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</row>
    <row r="266" spans="1:25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</row>
    <row r="267" spans="1:25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</row>
    <row r="268" spans="1:25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</row>
    <row r="269" spans="1:25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</row>
    <row r="270" spans="1:25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</row>
    <row r="271" spans="1:25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</row>
    <row r="272" spans="1:25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</row>
    <row r="273" spans="1:25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</row>
    <row r="274" spans="1:25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</row>
    <row r="275" spans="1:25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</row>
    <row r="276" spans="1:25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</row>
    <row r="277" spans="1:25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</row>
    <row r="278" spans="1:25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</row>
    <row r="279" spans="1:25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</row>
    <row r="280" spans="1:25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</row>
    <row r="281" spans="1:25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</row>
    <row r="282" spans="1:25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</row>
    <row r="283" spans="1:25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</row>
    <row r="284" spans="1:25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</row>
    <row r="285" spans="1:25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</row>
    <row r="286" spans="1:25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</row>
    <row r="287" spans="1:25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</row>
    <row r="288" spans="1:25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</row>
    <row r="289" spans="1:25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</row>
    <row r="290" spans="1:25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</row>
    <row r="291" spans="1:25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</row>
    <row r="292" spans="1:25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</row>
    <row r="293" spans="1:25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</row>
    <row r="294" spans="1:25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</row>
    <row r="295" spans="1:25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</row>
    <row r="296" spans="1:25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</row>
    <row r="297" spans="1:25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</row>
    <row r="298" spans="1:25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</row>
    <row r="299" spans="1:25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</row>
    <row r="300" spans="1:25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</row>
    <row r="301" spans="1:25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</row>
    <row r="302" spans="1:25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</row>
    <row r="303" spans="1:25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</row>
    <row r="304" spans="1:25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</row>
    <row r="305" spans="1:25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</row>
    <row r="306" spans="1:25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</row>
    <row r="307" spans="1:25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</row>
    <row r="308" spans="1:25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</row>
    <row r="309" spans="1:25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</row>
    <row r="310" spans="1:25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</row>
    <row r="311" spans="1:25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</row>
    <row r="312" spans="1:25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</row>
    <row r="313" spans="1:25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</row>
    <row r="314" spans="1:25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</row>
    <row r="315" spans="1:25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</row>
    <row r="316" spans="1:25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</row>
    <row r="317" spans="1:25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</row>
    <row r="318" spans="1:25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</row>
    <row r="319" spans="1:25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</row>
    <row r="320" spans="1:25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</row>
    <row r="321" spans="1:25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</row>
    <row r="322" spans="1:25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</row>
    <row r="323" spans="1:25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</row>
    <row r="324" spans="1:25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</row>
    <row r="325" spans="1:25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</row>
    <row r="326" spans="1:25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</row>
    <row r="327" spans="1:25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</row>
    <row r="328" spans="1:25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</row>
    <row r="329" spans="1:25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</row>
    <row r="330" spans="1:25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</row>
    <row r="331" spans="1:25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</row>
    <row r="332" spans="1:25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</row>
    <row r="333" spans="1:25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</row>
    <row r="334" spans="1:25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</row>
    <row r="335" spans="1:25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</row>
    <row r="336" spans="1:25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</row>
    <row r="337" spans="1:25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</row>
    <row r="338" spans="1:25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</row>
    <row r="339" spans="1:25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</row>
    <row r="340" spans="1:25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</row>
    <row r="341" spans="1:25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</row>
    <row r="342" spans="1:25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</row>
    <row r="343" spans="1:25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</row>
    <row r="344" spans="1:25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</row>
    <row r="345" spans="1:25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</row>
    <row r="346" spans="1:25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</row>
    <row r="347" spans="1:25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</row>
    <row r="348" spans="1:25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5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5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5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5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</row>
    <row r="353" spans="1:25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</row>
    <row r="354" spans="1:25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</row>
    <row r="355" spans="1:25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</row>
    <row r="356" spans="1:25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</row>
    <row r="357" spans="1:25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</row>
    <row r="358" spans="1:25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</row>
    <row r="359" spans="1:25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</row>
    <row r="360" spans="1:25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</row>
    <row r="361" spans="1:25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</row>
    <row r="362" spans="1:25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</row>
    <row r="363" spans="1:25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</row>
    <row r="364" spans="1:25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</row>
    <row r="365" spans="1:25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</row>
    <row r="366" spans="1:25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</row>
    <row r="367" spans="1:25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</row>
    <row r="368" spans="1:25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</row>
    <row r="369" spans="1:25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</row>
    <row r="370" spans="1:25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</row>
    <row r="371" spans="1:25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</row>
    <row r="372" spans="1:25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</row>
    <row r="373" spans="1:25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</row>
    <row r="374" spans="1:25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</row>
    <row r="375" spans="1:25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</row>
    <row r="376" spans="1:25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</row>
    <row r="377" spans="1:25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</row>
    <row r="378" spans="1:25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</row>
    <row r="379" spans="1:25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</row>
    <row r="380" spans="1:25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</row>
    <row r="381" spans="1:25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</row>
    <row r="382" spans="1:25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</row>
    <row r="383" spans="1:25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</row>
    <row r="384" spans="1:25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</row>
    <row r="385" spans="1:25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</row>
    <row r="386" spans="1:25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</row>
    <row r="387" spans="1:25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</row>
    <row r="388" spans="1:25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</row>
    <row r="389" spans="1:25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</row>
    <row r="390" spans="1:25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</row>
    <row r="391" spans="1:25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</row>
    <row r="392" spans="1:25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</row>
    <row r="393" spans="1:25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</row>
    <row r="394" spans="1:25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</row>
    <row r="395" spans="1:25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</row>
    <row r="396" spans="1:25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</row>
    <row r="397" spans="1:25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</row>
    <row r="398" spans="1:25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</row>
    <row r="399" spans="1:25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</row>
    <row r="400" spans="1:25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</row>
    <row r="401" spans="1:25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</row>
    <row r="402" spans="1:25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</row>
    <row r="403" spans="1:25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</row>
    <row r="404" spans="1:25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</row>
    <row r="405" spans="1:25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</row>
    <row r="406" spans="1:25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</row>
    <row r="407" spans="1:25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</row>
    <row r="408" spans="1:25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</row>
    <row r="409" spans="1:25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</row>
    <row r="410" spans="1:25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</row>
    <row r="411" spans="1:25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</row>
    <row r="412" spans="1:25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</row>
    <row r="413" spans="1:25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</row>
    <row r="414" spans="1:25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</row>
    <row r="415" spans="1:25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</row>
    <row r="416" spans="1:25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</row>
    <row r="417" spans="1:25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</row>
    <row r="418" spans="1:25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</row>
    <row r="419" spans="1:25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</row>
    <row r="420" spans="1:25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</row>
    <row r="421" spans="1:25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</row>
    <row r="422" spans="1:25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</row>
    <row r="423" spans="1:25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</row>
    <row r="424" spans="1:25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</row>
    <row r="425" spans="1:25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</row>
    <row r="426" spans="1:25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</row>
    <row r="427" spans="1:25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</row>
    <row r="428" spans="1:25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</row>
    <row r="429" spans="1:25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</row>
    <row r="430" spans="1:25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</row>
    <row r="431" spans="1:25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</row>
    <row r="432" spans="1:25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</row>
    <row r="433" spans="1:25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</row>
    <row r="434" spans="1:25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</row>
    <row r="435" spans="1:25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</row>
    <row r="436" spans="1:25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</row>
    <row r="437" spans="1:25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</row>
    <row r="438" spans="1:25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</row>
    <row r="439" spans="1:25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</row>
    <row r="440" spans="1:25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</row>
    <row r="441" spans="1:25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</row>
    <row r="442" spans="1:25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</row>
    <row r="443" spans="1:25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</row>
    <row r="444" spans="1:25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</row>
    <row r="445" spans="1:25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</row>
    <row r="446" spans="1:25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</row>
    <row r="447" spans="1:25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</row>
    <row r="448" spans="1:25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</row>
    <row r="449" spans="1:25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</row>
    <row r="450" spans="1:25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</row>
    <row r="451" spans="1:25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</row>
    <row r="452" spans="1:25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</row>
    <row r="453" spans="1:25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</row>
    <row r="454" spans="1:25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</row>
    <row r="455" spans="1:25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</row>
    <row r="456" spans="1:25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</row>
    <row r="457" spans="1:25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</row>
    <row r="458" spans="1:25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</row>
    <row r="459" spans="1:25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</row>
    <row r="460" spans="1:25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</row>
    <row r="461" spans="1:25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</row>
    <row r="462" spans="1:25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</row>
    <row r="463" spans="1:25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</row>
    <row r="464" spans="1:25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</row>
    <row r="465" spans="1:25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</row>
    <row r="466" spans="1:25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</row>
    <row r="467" spans="1:25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</row>
    <row r="468" spans="1:25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</row>
    <row r="469" spans="1:25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</row>
    <row r="470" spans="1:25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</row>
    <row r="471" spans="1:25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</row>
    <row r="472" spans="1:25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</row>
    <row r="473" spans="1:25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</row>
    <row r="474" spans="1:25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</row>
    <row r="475" spans="1:25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</row>
    <row r="476" spans="1:25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</row>
    <row r="477" spans="1:25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</row>
    <row r="478" spans="1:25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</row>
    <row r="479" spans="1:25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</row>
    <row r="480" spans="1:25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</row>
    <row r="481" spans="1:25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</row>
    <row r="482" spans="1:25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</row>
    <row r="483" spans="1:25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</row>
    <row r="484" spans="1:25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</row>
    <row r="485" spans="1:25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</row>
    <row r="486" spans="1:25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</row>
    <row r="487" spans="1:25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</row>
    <row r="488" spans="1:25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</row>
    <row r="489" spans="1:25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</row>
    <row r="490" spans="1:25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</row>
    <row r="491" spans="1:25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</row>
    <row r="492" spans="1:25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</row>
    <row r="493" spans="1:25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</row>
    <row r="494" spans="1:25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</row>
    <row r="495" spans="1:25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</row>
    <row r="496" spans="1:25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</row>
    <row r="497" spans="1:25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</row>
    <row r="498" spans="1:25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</row>
    <row r="499" spans="1:25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</row>
    <row r="500" spans="1:25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</row>
    <row r="501" spans="1:25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</row>
    <row r="502" spans="1:25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</row>
    <row r="503" spans="1:25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</row>
    <row r="504" spans="1:25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</row>
    <row r="505" spans="1:25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</row>
    <row r="506" spans="1:25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</row>
    <row r="507" spans="1:25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</row>
    <row r="508" spans="1:25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</row>
    <row r="509" spans="1:25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</row>
    <row r="510" spans="1:25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</row>
    <row r="511" spans="1:25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</row>
    <row r="512" spans="1:25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</row>
    <row r="513" spans="1:25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</row>
    <row r="514" spans="1:25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</row>
    <row r="515" spans="1:25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</row>
    <row r="516" spans="1:25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</row>
    <row r="517" spans="1:25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</row>
    <row r="518" spans="1:25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</row>
    <row r="519" spans="1:25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</row>
    <row r="520" spans="1:25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</row>
    <row r="521" spans="1:25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</row>
    <row r="523" spans="1:25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</row>
    <row r="524" spans="1:25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</row>
    <row r="525" spans="1:25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</row>
    <row r="526" spans="1:25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</row>
    <row r="527" spans="1:25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</row>
    <row r="528" spans="1:25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</row>
    <row r="529" spans="1:25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</row>
    <row r="530" spans="1:25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  <row r="723" spans="1:25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</row>
    <row r="724" spans="1:25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</row>
    <row r="725" spans="1:25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</row>
    <row r="726" spans="1:25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</row>
    <row r="727" spans="1:25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</row>
    <row r="728" spans="1:25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</row>
    <row r="729" spans="1:25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</row>
    <row r="730" spans="1:25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</row>
    <row r="731" spans="1:25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</row>
    <row r="732" spans="1:25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</row>
    <row r="733" spans="1:25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</row>
    <row r="734" spans="1:25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</row>
    <row r="735" spans="1:25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</row>
    <row r="736" spans="1:25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</row>
    <row r="737" spans="1:25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</row>
    <row r="738" spans="1:25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</row>
    <row r="739" spans="1:25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</row>
    <row r="740" spans="1:25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</row>
    <row r="741" spans="1:25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</row>
    <row r="742" spans="1:25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</row>
    <row r="743" spans="1:25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</row>
    <row r="744" spans="1:25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</row>
    <row r="745" spans="1:25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</row>
    <row r="746" spans="1:25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</row>
    <row r="747" spans="1:25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</row>
    <row r="748" spans="1:25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</row>
    <row r="749" spans="1:25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</row>
    <row r="750" spans="1:25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</row>
    <row r="751" spans="1:25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</row>
    <row r="752" spans="1:25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</row>
    <row r="753" spans="1:25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</row>
    <row r="754" spans="1:25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</row>
    <row r="755" spans="1:25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</row>
    <row r="756" spans="1:25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</row>
    <row r="757" spans="1:25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</row>
    <row r="758" spans="1:25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</row>
    <row r="759" spans="1:25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</row>
    <row r="760" spans="1:25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</row>
    <row r="761" spans="1:25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</row>
    <row r="762" spans="1:25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</row>
    <row r="763" spans="1:25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</row>
    <row r="764" spans="1:25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</row>
    <row r="765" spans="1:25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</row>
    <row r="766" spans="1:25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</row>
    <row r="767" spans="1:25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</row>
    <row r="768" spans="1:25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</row>
    <row r="769" spans="1:25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</row>
    <row r="770" spans="1:25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</row>
    <row r="771" spans="1:25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</row>
    <row r="772" spans="1:25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</row>
    <row r="773" spans="1:25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</row>
    <row r="774" spans="1:25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</row>
    <row r="775" spans="1:25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</row>
    <row r="776" spans="1:25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</row>
    <row r="777" spans="1:25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</row>
    <row r="778" spans="1:25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</row>
    <row r="779" spans="1:25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</row>
    <row r="780" spans="1:25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</row>
    <row r="781" spans="1:25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</row>
    <row r="782" spans="1:25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</row>
    <row r="783" spans="1:25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</row>
    <row r="784" spans="1:25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</row>
    <row r="785" spans="1:25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</row>
    <row r="786" spans="1:25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</row>
    <row r="787" spans="1:25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</row>
    <row r="788" spans="1:25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</row>
    <row r="789" spans="1:25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</row>
    <row r="790" spans="1:25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</row>
    <row r="791" spans="1:25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</row>
    <row r="792" spans="1:25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</row>
    <row r="793" spans="1:25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</row>
    <row r="794" spans="1:25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</row>
    <row r="795" spans="1:25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</row>
    <row r="796" spans="1:25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</row>
    <row r="797" spans="1:25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</row>
    <row r="798" spans="1:25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</row>
    <row r="799" spans="1:25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</row>
    <row r="800" spans="1:25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</row>
    <row r="801" spans="1:25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</row>
    <row r="802" spans="1:25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</row>
    <row r="803" spans="1:25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</row>
    <row r="804" spans="1:25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</row>
    <row r="805" spans="1:25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</row>
    <row r="806" spans="1:25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</row>
    <row r="807" spans="1:25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</row>
    <row r="808" spans="1:25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</row>
    <row r="809" spans="1:25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</row>
    <row r="810" spans="1:25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</row>
    <row r="811" spans="1:25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</row>
    <row r="812" spans="1:25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</row>
    <row r="813" spans="1:25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</row>
    <row r="814" spans="1:25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</row>
    <row r="815" spans="1:25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</row>
    <row r="816" spans="1:25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</row>
    <row r="817" spans="1:25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</row>
    <row r="818" spans="1:25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</row>
    <row r="819" spans="1:25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</row>
    <row r="820" spans="1:25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</row>
    <row r="821" spans="1:25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</row>
    <row r="822" spans="1:25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</row>
    <row r="823" spans="1:25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</row>
    <row r="824" spans="1:25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</row>
    <row r="825" spans="1:25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</row>
    <row r="826" spans="1:25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</row>
    <row r="827" spans="1:25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</row>
    <row r="828" spans="1:25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</row>
    <row r="829" spans="1:25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</row>
    <row r="830" spans="1:25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</row>
    <row r="831" spans="1:25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</row>
    <row r="832" spans="1:25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</row>
    <row r="833" spans="1:25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</row>
    <row r="834" spans="1:25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</row>
    <row r="835" spans="1:25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</row>
    <row r="836" spans="1:25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</row>
    <row r="837" spans="1:25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</row>
    <row r="838" spans="1:25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</row>
    <row r="839" spans="1:25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</row>
    <row r="840" spans="1:25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</row>
    <row r="841" spans="1:25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</row>
    <row r="842" spans="1:25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</row>
    <row r="843" spans="1:25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</row>
    <row r="844" spans="1:25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</row>
    <row r="845" spans="1:25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</row>
    <row r="846" spans="1:25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</row>
    <row r="847" spans="1:25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</row>
    <row r="848" spans="1:25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</row>
    <row r="849" spans="1:25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</row>
    <row r="850" spans="1:25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</row>
    <row r="851" spans="1:25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</row>
    <row r="852" spans="1:25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</row>
    <row r="853" spans="1:25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</row>
    <row r="854" spans="1:25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</row>
    <row r="855" spans="1:25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</row>
    <row r="856" spans="1:25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</row>
    <row r="857" spans="1:25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</row>
    <row r="858" spans="1:25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</row>
    <row r="859" spans="1:25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</row>
    <row r="860" spans="1:25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</row>
    <row r="861" spans="1:25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</row>
    <row r="862" spans="1:25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</row>
    <row r="863" spans="1:25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</row>
    <row r="864" spans="1:25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</row>
    <row r="865" spans="1:25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</row>
    <row r="866" spans="1:25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</row>
    <row r="867" spans="1:25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</row>
    <row r="868" spans="1:25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</row>
    <row r="869" spans="1:25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</row>
    <row r="870" spans="1:25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</row>
    <row r="871" spans="1:25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</row>
    <row r="872" spans="1:25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</row>
    <row r="873" spans="1:25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</row>
    <row r="874" spans="1:25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</row>
    <row r="875" spans="1:25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</row>
    <row r="876" spans="1:25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</row>
    <row r="877" spans="1:25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</row>
    <row r="878" spans="1:25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</row>
    <row r="879" spans="1:25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</row>
    <row r="880" spans="1:25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</row>
    <row r="881" spans="1:25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</row>
    <row r="882" spans="1:25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</row>
    <row r="883" spans="1:25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</row>
    <row r="884" spans="1:25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</row>
    <row r="885" spans="1:25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</row>
    <row r="886" spans="1:25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</row>
    <row r="887" spans="1:25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</row>
    <row r="888" spans="1:25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</row>
    <row r="889" spans="1:25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</row>
    <row r="890" spans="1:25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</row>
    <row r="891" spans="1:25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</row>
    <row r="892" spans="1:25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</row>
    <row r="893" spans="1:25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</row>
    <row r="894" spans="1:25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</row>
    <row r="895" spans="1:25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</row>
    <row r="896" spans="1:25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</row>
    <row r="897" spans="1:25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</row>
    <row r="898" spans="1:25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</row>
    <row r="899" spans="1:25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</row>
    <row r="900" spans="1:25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</row>
    <row r="901" spans="1:25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</row>
    <row r="902" spans="1:25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</row>
    <row r="903" spans="1:25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</row>
    <row r="904" spans="1:25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</row>
    <row r="905" spans="1:25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</row>
    <row r="906" spans="1:25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</row>
    <row r="907" spans="1:25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</row>
    <row r="908" spans="1:25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</row>
    <row r="909" spans="1:25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</row>
    <row r="910" spans="1:25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</row>
    <row r="911" spans="1:25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</row>
    <row r="912" spans="1:25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</row>
    <row r="913" spans="1:25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</row>
    <row r="914" spans="1:25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</row>
    <row r="915" spans="1:25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</row>
    <row r="916" spans="1:25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</row>
    <row r="917" spans="1:25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</row>
    <row r="918" spans="1:25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</row>
    <row r="919" spans="1:25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</row>
    <row r="920" spans="1:25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</row>
    <row r="921" spans="1:25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</row>
    <row r="922" spans="1:25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</row>
    <row r="923" spans="1:25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</row>
    <row r="924" spans="1:25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</row>
    <row r="925" spans="1:25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</row>
    <row r="926" spans="1:25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</row>
    <row r="927" spans="1:25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</row>
    <row r="928" spans="1:25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</row>
    <row r="929" spans="1:25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</row>
    <row r="930" spans="1:25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</row>
    <row r="931" spans="1:25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</row>
    <row r="932" spans="1:25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</row>
    <row r="933" spans="1:25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</row>
    <row r="934" spans="1:25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</row>
    <row r="935" spans="1:25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</row>
    <row r="936" spans="1:25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</row>
    <row r="937" spans="1:25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</row>
    <row r="938" spans="1:25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</row>
    <row r="939" spans="1:25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</row>
    <row r="940" spans="1:25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</row>
    <row r="941" spans="1:25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</row>
    <row r="942" spans="1:25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</row>
    <row r="943" spans="1:25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</row>
    <row r="944" spans="1:25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</row>
    <row r="945" spans="1:25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</row>
    <row r="946" spans="1:25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</row>
    <row r="947" spans="1:25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</row>
    <row r="948" spans="1:25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</row>
    <row r="949" spans="1:25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</row>
    <row r="950" spans="1:25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</row>
    <row r="951" spans="1:25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</row>
    <row r="952" spans="1:25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</row>
    <row r="953" spans="1:25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</row>
    <row r="954" spans="1:25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</row>
    <row r="955" spans="1:25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</row>
    <row r="956" spans="1:25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</row>
    <row r="957" spans="1:25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</row>
    <row r="958" spans="1:25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</row>
    <row r="959" spans="1:25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</row>
    <row r="960" spans="1:25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</row>
    <row r="961" spans="1:25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</row>
    <row r="962" spans="1:25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</row>
    <row r="963" spans="1:25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</row>
    <row r="964" spans="1:25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</row>
    <row r="965" spans="1:25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</row>
    <row r="966" spans="1:25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</row>
    <row r="967" spans="1:25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</row>
    <row r="968" spans="1:25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</row>
    <row r="969" spans="1:25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</row>
    <row r="970" spans="1:25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</row>
    <row r="971" spans="1:25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</row>
    <row r="972" spans="1:25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</row>
    <row r="973" spans="1:25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</row>
    <row r="974" spans="1:25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</row>
    <row r="975" spans="1:25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</row>
    <row r="976" spans="1:25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</row>
    <row r="977" spans="1:25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</row>
    <row r="978" spans="1:25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</row>
    <row r="979" spans="1:25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</row>
    <row r="980" spans="1:25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</row>
    <row r="981" spans="1:25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</row>
    <row r="982" spans="1:25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</row>
    <row r="983" spans="1:25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</row>
    <row r="984" spans="1:25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</row>
    <row r="985" spans="1:25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</row>
    <row r="986" spans="1:25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</row>
    <row r="987" spans="1:25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</row>
    <row r="988" spans="1:25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</row>
    <row r="989" spans="1:25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</row>
    <row r="990" spans="1:25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</row>
    <row r="991" spans="1:25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</row>
    <row r="992" spans="1:25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</row>
    <row r="993" spans="1:25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</row>
    <row r="994" spans="1:25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</row>
    <row r="995" spans="1:25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</row>
    <row r="996" spans="1:25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</row>
    <row r="997" spans="1:25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</row>
    <row r="998" spans="1:25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</row>
    <row r="999" spans="1:25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</row>
    <row r="1000" spans="1:25" ht="15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</row>
    <row r="1001" spans="1:25" ht="15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</row>
    <row r="1002" spans="1:25" ht="15.75" customHeigh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</row>
    <row r="1003" spans="1:25" ht="15.75" customHeight="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</row>
    <row r="1004" spans="1:25" ht="15.75" customHeight="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</row>
    <row r="1005" spans="1:25" ht="15.75" customHeight="1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</row>
    <row r="1006" spans="1:25" ht="15.75" customHeight="1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B1002"/>
  <sheetViews>
    <sheetView workbookViewId="0"/>
  </sheetViews>
  <sheetFormatPr baseColWidth="10" defaultColWidth="11.1640625" defaultRowHeight="15" customHeight="1"/>
  <cols>
    <col min="1" max="2" width="25" customWidth="1"/>
    <col min="3" max="3" width="13.6640625" customWidth="1"/>
    <col min="4" max="6" width="11.1640625" customWidth="1"/>
    <col min="7" max="7" width="13.6640625" customWidth="1"/>
    <col min="8" max="8" width="9.33203125" customWidth="1"/>
    <col min="9" max="10" width="8.5" customWidth="1"/>
    <col min="11" max="11" width="7.5" customWidth="1"/>
    <col min="12" max="12" width="8.5" customWidth="1"/>
    <col min="13" max="28" width="11.1640625" customWidth="1"/>
  </cols>
  <sheetData>
    <row r="1" spans="1:28" ht="16">
      <c r="A1" s="5" t="s">
        <v>42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</row>
    <row r="2" spans="1:28" ht="1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</row>
    <row r="3" spans="1:28" ht="22.5" customHeight="1">
      <c r="A3" s="263" t="s">
        <v>43</v>
      </c>
      <c r="B3" s="263" t="s">
        <v>25</v>
      </c>
      <c r="C3" s="263" t="s">
        <v>44</v>
      </c>
      <c r="D3" s="265" t="s">
        <v>45</v>
      </c>
      <c r="E3" s="266"/>
      <c r="F3" s="267"/>
      <c r="G3" s="263" t="s">
        <v>46</v>
      </c>
      <c r="H3" s="265" t="s">
        <v>47</v>
      </c>
      <c r="I3" s="266"/>
      <c r="J3" s="266"/>
      <c r="K3" s="266"/>
      <c r="L3" s="267"/>
      <c r="M3" s="20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 ht="41.25" customHeight="1">
      <c r="A4" s="264"/>
      <c r="B4" s="264"/>
      <c r="C4" s="264"/>
      <c r="D4" s="21" t="s">
        <v>48</v>
      </c>
      <c r="E4" s="21" t="s">
        <v>49</v>
      </c>
      <c r="F4" s="21" t="s">
        <v>50</v>
      </c>
      <c r="G4" s="264"/>
      <c r="H4" s="21" t="s">
        <v>51</v>
      </c>
      <c r="I4" s="21" t="s">
        <v>52</v>
      </c>
      <c r="J4" s="21" t="s">
        <v>53</v>
      </c>
      <c r="K4" s="21" t="s">
        <v>54</v>
      </c>
      <c r="L4" s="21" t="s">
        <v>55</v>
      </c>
      <c r="M4" s="20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 ht="28.5" customHeight="1">
      <c r="A5" s="268" t="s">
        <v>56</v>
      </c>
      <c r="B5" s="23" t="s">
        <v>32</v>
      </c>
      <c r="C5" s="24">
        <v>34190</v>
      </c>
      <c r="D5" s="23">
        <v>50.9</v>
      </c>
      <c r="E5" s="23">
        <v>50</v>
      </c>
      <c r="F5" s="23" t="s">
        <v>57</v>
      </c>
      <c r="G5" s="23" t="s">
        <v>58</v>
      </c>
      <c r="H5" s="25">
        <v>1211</v>
      </c>
      <c r="I5" s="23">
        <v>636</v>
      </c>
      <c r="J5" s="23">
        <v>294</v>
      </c>
      <c r="K5" s="23">
        <v>29497</v>
      </c>
      <c r="L5" s="23">
        <v>2552</v>
      </c>
      <c r="M5" s="26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 ht="31.5" customHeight="1">
      <c r="A6" s="269"/>
      <c r="B6" s="22" t="s">
        <v>37</v>
      </c>
      <c r="C6" s="24">
        <v>47986</v>
      </c>
      <c r="D6" s="27">
        <v>60.88</v>
      </c>
      <c r="E6" s="28">
        <v>62</v>
      </c>
      <c r="F6" s="28" t="s">
        <v>59</v>
      </c>
      <c r="G6" s="29" t="s">
        <v>60</v>
      </c>
      <c r="H6" s="22">
        <v>11575</v>
      </c>
      <c r="I6" s="22">
        <v>5038</v>
      </c>
      <c r="J6" s="22">
        <v>972</v>
      </c>
      <c r="K6" s="22">
        <v>30071</v>
      </c>
      <c r="L6" s="22">
        <v>330</v>
      </c>
      <c r="M6" s="26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 ht="42" customHeight="1">
      <c r="A7" s="264"/>
      <c r="B7" s="30" t="s">
        <v>61</v>
      </c>
      <c r="C7" s="31">
        <f>SUM(C5:C6)</f>
        <v>82176</v>
      </c>
      <c r="D7" s="30">
        <v>55.9</v>
      </c>
      <c r="E7" s="30">
        <v>61</v>
      </c>
      <c r="F7" s="30" t="s">
        <v>62</v>
      </c>
      <c r="G7" s="30" t="s">
        <v>63</v>
      </c>
      <c r="H7" s="30">
        <f t="shared" ref="H7:L7" si="0">SUM(H5:H6)</f>
        <v>12786</v>
      </c>
      <c r="I7" s="30">
        <f t="shared" si="0"/>
        <v>5674</v>
      </c>
      <c r="J7" s="30">
        <f t="shared" si="0"/>
        <v>1266</v>
      </c>
      <c r="K7" s="30">
        <f t="shared" si="0"/>
        <v>59568</v>
      </c>
      <c r="L7" s="30">
        <f t="shared" si="0"/>
        <v>2882</v>
      </c>
      <c r="M7" s="26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ht="42" customHeight="1">
      <c r="A8" s="25" t="s">
        <v>64</v>
      </c>
      <c r="B8" s="25" t="s">
        <v>40</v>
      </c>
      <c r="C8" s="31">
        <v>2504</v>
      </c>
      <c r="D8" s="270" t="s">
        <v>65</v>
      </c>
      <c r="E8" s="266"/>
      <c r="F8" s="267"/>
      <c r="G8" s="25" t="s">
        <v>66</v>
      </c>
      <c r="H8" s="25">
        <v>661</v>
      </c>
      <c r="I8" s="25">
        <v>347</v>
      </c>
      <c r="J8" s="25">
        <v>504</v>
      </c>
      <c r="K8" s="25">
        <v>503</v>
      </c>
      <c r="L8" s="25">
        <v>489</v>
      </c>
      <c r="M8" s="26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 ht="1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ht="1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1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 ht="1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 ht="1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 ht="1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 ht="1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 ht="1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 ht="1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 ht="1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 ht="1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 ht="1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 ht="1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 ht="1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 ht="1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 ht="1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 ht="1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 ht="1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 ht="1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 ht="1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 ht="1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 ht="1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 ht="1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 ht="1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 ht="1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 ht="1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 ht="1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 ht="1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 ht="1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 ht="1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 ht="1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 ht="1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 ht="1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 ht="1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 ht="1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 ht="1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 ht="1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 ht="1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 ht="1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 ht="1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 ht="1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1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 ht="1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 ht="1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 ht="1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 ht="1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 ht="1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 ht="1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 ht="1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 ht="1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 ht="1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 ht="1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 ht="1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 ht="1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 ht="1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 ht="1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 ht="1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 ht="1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 ht="1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 ht="1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 ht="1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 ht="1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 ht="1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 ht="1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 ht="1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 ht="1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 ht="1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 ht="1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 ht="1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 ht="1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 ht="1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 ht="1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 ht="1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 ht="1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 ht="1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 ht="1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 ht="1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 ht="1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 ht="1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 ht="1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 ht="1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 ht="1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 ht="1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1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 ht="1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 ht="1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ht="1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 ht="1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1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 ht="1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1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 ht="1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 ht="1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1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1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1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 ht="1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 ht="1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 ht="1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 ht="1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1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 ht="1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 ht="1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 ht="1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 ht="1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 ht="1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1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 ht="1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 ht="1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 ht="1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 ht="1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 ht="1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 ht="1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ht="1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 ht="1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 ht="1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1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 ht="1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 ht="1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1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 ht="1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ht="1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 ht="1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1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 ht="1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ht="16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 ht="16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 ht="16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 ht="16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 ht="16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 ht="16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 ht="16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 ht="16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 ht="16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 ht="16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 ht="16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 ht="16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ht="16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 ht="16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 ht="16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 ht="16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 ht="16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 ht="16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 ht="16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 ht="16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 ht="16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 ht="16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 ht="16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 ht="16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 ht="16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 ht="16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 ht="16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 ht="16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 ht="16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 ht="16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 ht="16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 ht="16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 ht="16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 ht="16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 ht="16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 ht="16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 ht="16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 ht="16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 ht="16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 ht="16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 ht="16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 ht="16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 ht="16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 ht="16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 ht="16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 ht="16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 ht="16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 ht="16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 ht="16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 ht="16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 ht="16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 ht="16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 ht="16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 ht="16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ht="16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 ht="16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ht="16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 ht="16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 ht="16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 ht="16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 ht="16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 ht="16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 ht="16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 ht="16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 ht="16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 ht="16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 ht="16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 ht="16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 ht="16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 ht="16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 ht="16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 ht="16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 ht="16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 ht="16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 ht="16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 ht="16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 ht="16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 ht="16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 ht="16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 ht="16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 ht="16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 ht="16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 ht="16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 ht="16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 ht="16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 ht="16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 ht="16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 ht="16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 ht="16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 ht="16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 ht="16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 ht="16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 ht="16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 ht="16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 ht="16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 ht="16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 ht="16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 ht="16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 ht="16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 ht="16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 ht="16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 ht="16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 ht="16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ht="16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 ht="16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 ht="16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 ht="16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ht="16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 ht="16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ht="16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ht="16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6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6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6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6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6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6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6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6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6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6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6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6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6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6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6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6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6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6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6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6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6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6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6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6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6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6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6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6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6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6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6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6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6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6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6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6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6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6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6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6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6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6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6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6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6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6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6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6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6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6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6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6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6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6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6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6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6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6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6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6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6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6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6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6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6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6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6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6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6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6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6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6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6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6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6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6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6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6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6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6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6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6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6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6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6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6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6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6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6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6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6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6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6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6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6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6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6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6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6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6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6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6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6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6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6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6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6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6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6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6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6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6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6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6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6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6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6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6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6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6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6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6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6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6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6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6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6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6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6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6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6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6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6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6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6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6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6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6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6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6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6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6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6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6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6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6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6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6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6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6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6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6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6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6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6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6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6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6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6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6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6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6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6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6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6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6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6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6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6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6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6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6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6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6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6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6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6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6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6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6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6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6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6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6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6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6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6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6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6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6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6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6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6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6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6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6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6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6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6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6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6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6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6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6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6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6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6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6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6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6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6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6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6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6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6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6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6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6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6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6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6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6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6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6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6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6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6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6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6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6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6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6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6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6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6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6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6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6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6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6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6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6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6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6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6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6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6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6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6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6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6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6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6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6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6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6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6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6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6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6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6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6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6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6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6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6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6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6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6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6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6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6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6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6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6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6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6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6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6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6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6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6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6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6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6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6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6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6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6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6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6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6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6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6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6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6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6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6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6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6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6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6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6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6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6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6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6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6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6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6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6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6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6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6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6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6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6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6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6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6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6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6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6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6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6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6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6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6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6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6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6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6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6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6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6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6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6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6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6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6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6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6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6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6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6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6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6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6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6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6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6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6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6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6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6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6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6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6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6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6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6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6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6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6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6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6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6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6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6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6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6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6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6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6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6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6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6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6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6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6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6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6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6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6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6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6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6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6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6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6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6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6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6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6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6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6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6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6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6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6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6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6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6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6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6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6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6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6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6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6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6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6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6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6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6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6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6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6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6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6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6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6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6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6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6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6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6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6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6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6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6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6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6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6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6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6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6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6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6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6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6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6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6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6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6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6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6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6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6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6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6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6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6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6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6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6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6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6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6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6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6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6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6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6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6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6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6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6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6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6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6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6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6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6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6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6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6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6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6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6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6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6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6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6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6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6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6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6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6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6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6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6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6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6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6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6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6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6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6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6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6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6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6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6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6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6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6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6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6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6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6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6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6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6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6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6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6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6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6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6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6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6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6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6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6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6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6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6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6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6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6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6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6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6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6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6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6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6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6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6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6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6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6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6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6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6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6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6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6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6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6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6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6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6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6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6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6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6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6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6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6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6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6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6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6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6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6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6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6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6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6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6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6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6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6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6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6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6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6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6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6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6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6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6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6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6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6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6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6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6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6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6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6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6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6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6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6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6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6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6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6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6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6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6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6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6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6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6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6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6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6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6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6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6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6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6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6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6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6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6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6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6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6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6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6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6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6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6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6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6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6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6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6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6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6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6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6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6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6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6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6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6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6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6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6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6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6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6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6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6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6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6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6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6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6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6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6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6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6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6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6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6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6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6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6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6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6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6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6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6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6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6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6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6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6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6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6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6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6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6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6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6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6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6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6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6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6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6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6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6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6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6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6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6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6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6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6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6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6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6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6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6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6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6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6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6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6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6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6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6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6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6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6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6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6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6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6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6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6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6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6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6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6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6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6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6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6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6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6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6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6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6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6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6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6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6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6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6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6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6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6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6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6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6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6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6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6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</sheetData>
  <mergeCells count="8">
    <mergeCell ref="H3:L3"/>
    <mergeCell ref="A5:A7"/>
    <mergeCell ref="D8:F8"/>
    <mergeCell ref="A3:A4"/>
    <mergeCell ref="B3:B4"/>
    <mergeCell ref="C3:C4"/>
    <mergeCell ref="D3:F3"/>
    <mergeCell ref="G3:G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69"/>
  <sheetViews>
    <sheetView workbookViewId="0"/>
  </sheetViews>
  <sheetFormatPr baseColWidth="10" defaultColWidth="11.1640625" defaultRowHeight="15" customHeight="1"/>
  <cols>
    <col min="1" max="1" width="10.5" customWidth="1"/>
    <col min="2" max="2" width="15.5" customWidth="1"/>
    <col min="3" max="3" width="16.83203125" customWidth="1"/>
    <col min="4" max="4" width="20.83203125" customWidth="1"/>
    <col min="5" max="5" width="13.83203125" customWidth="1"/>
    <col min="6" max="8" width="14.6640625" customWidth="1"/>
    <col min="9" max="9" width="16.1640625" customWidth="1"/>
    <col min="10" max="10" width="18.5" customWidth="1"/>
    <col min="11" max="11" width="18.33203125" customWidth="1"/>
    <col min="12" max="12" width="20.1640625" customWidth="1"/>
    <col min="13" max="27" width="10.5" customWidth="1"/>
  </cols>
  <sheetData>
    <row r="1" spans="1:27" ht="15.75" customHeight="1">
      <c r="A1" s="32" t="s">
        <v>67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5.75" customHeight="1">
      <c r="A2" s="34" t="s">
        <v>68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5.75" customHeight="1">
      <c r="A3" s="35" t="s">
        <v>69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5.75" customHeight="1">
      <c r="A4" s="36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31.5" customHeight="1">
      <c r="A5" s="21" t="s">
        <v>70</v>
      </c>
      <c r="B5" s="21" t="s">
        <v>71</v>
      </c>
      <c r="C5" s="21" t="s">
        <v>72</v>
      </c>
      <c r="D5" s="21" t="s">
        <v>73</v>
      </c>
      <c r="E5" s="21" t="s">
        <v>74</v>
      </c>
      <c r="F5" s="21" t="s">
        <v>75</v>
      </c>
      <c r="G5" s="21" t="s">
        <v>76</v>
      </c>
      <c r="H5" s="21" t="s">
        <v>77</v>
      </c>
      <c r="I5" s="21" t="s">
        <v>78</v>
      </c>
      <c r="J5" s="21" t="s">
        <v>79</v>
      </c>
      <c r="K5" s="21" t="s">
        <v>80</v>
      </c>
      <c r="L5" s="21" t="s">
        <v>81</v>
      </c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5.75" customHeight="1">
      <c r="A6" s="37" t="s">
        <v>82</v>
      </c>
      <c r="B6" s="37" t="s">
        <v>83</v>
      </c>
      <c r="C6" s="37" t="s">
        <v>84</v>
      </c>
      <c r="D6" s="37" t="s">
        <v>54</v>
      </c>
      <c r="E6" s="37">
        <v>23</v>
      </c>
      <c r="F6" s="37" t="s">
        <v>85</v>
      </c>
      <c r="G6" s="37">
        <v>23</v>
      </c>
      <c r="H6" s="37" t="s">
        <v>85</v>
      </c>
      <c r="I6" s="37" t="s">
        <v>86</v>
      </c>
      <c r="J6" s="37" t="s">
        <v>85</v>
      </c>
      <c r="K6" s="37" t="s">
        <v>86</v>
      </c>
      <c r="L6" s="37" t="s">
        <v>85</v>
      </c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5.75" customHeight="1">
      <c r="A7" s="37" t="s">
        <v>82</v>
      </c>
      <c r="B7" s="37" t="s">
        <v>87</v>
      </c>
      <c r="C7" s="37" t="s">
        <v>88</v>
      </c>
      <c r="D7" s="37" t="s">
        <v>52</v>
      </c>
      <c r="E7" s="37">
        <v>26</v>
      </c>
      <c r="F7" s="37">
        <v>27</v>
      </c>
      <c r="G7" s="37">
        <v>26</v>
      </c>
      <c r="H7" s="37">
        <v>27</v>
      </c>
      <c r="I7" s="37" t="s">
        <v>86</v>
      </c>
      <c r="J7" s="37" t="s">
        <v>86</v>
      </c>
      <c r="K7" s="37" t="s">
        <v>86</v>
      </c>
      <c r="L7" s="37" t="s">
        <v>86</v>
      </c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5.75" customHeight="1">
      <c r="A8" s="37" t="s">
        <v>82</v>
      </c>
      <c r="B8" s="37" t="s">
        <v>89</v>
      </c>
      <c r="C8" s="37" t="s">
        <v>84</v>
      </c>
      <c r="D8" s="37" t="s">
        <v>54</v>
      </c>
      <c r="E8" s="37">
        <v>15</v>
      </c>
      <c r="F8" s="37" t="s">
        <v>85</v>
      </c>
      <c r="G8" s="37">
        <v>15</v>
      </c>
      <c r="H8" s="37" t="s">
        <v>85</v>
      </c>
      <c r="I8" s="37" t="s">
        <v>86</v>
      </c>
      <c r="J8" s="37" t="s">
        <v>85</v>
      </c>
      <c r="K8" s="37" t="s">
        <v>86</v>
      </c>
      <c r="L8" s="37" t="s">
        <v>85</v>
      </c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5.75" customHeight="1">
      <c r="A9" s="37" t="s">
        <v>82</v>
      </c>
      <c r="B9" s="37" t="s">
        <v>90</v>
      </c>
      <c r="C9" s="37" t="s">
        <v>84</v>
      </c>
      <c r="D9" s="37" t="s">
        <v>54</v>
      </c>
      <c r="E9" s="37">
        <v>20</v>
      </c>
      <c r="F9" s="37" t="s">
        <v>85</v>
      </c>
      <c r="G9" s="37">
        <v>20</v>
      </c>
      <c r="H9" s="37" t="s">
        <v>85</v>
      </c>
      <c r="I9" s="37" t="s">
        <v>86</v>
      </c>
      <c r="J9" s="37" t="s">
        <v>85</v>
      </c>
      <c r="K9" s="37" t="s">
        <v>86</v>
      </c>
      <c r="L9" s="37" t="s">
        <v>85</v>
      </c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5.75" customHeight="1">
      <c r="A10" s="37" t="s">
        <v>82</v>
      </c>
      <c r="B10" s="37" t="s">
        <v>91</v>
      </c>
      <c r="C10" s="37" t="s">
        <v>84</v>
      </c>
      <c r="D10" s="37" t="s">
        <v>54</v>
      </c>
      <c r="E10" s="37">
        <v>27</v>
      </c>
      <c r="F10" s="37" t="s">
        <v>85</v>
      </c>
      <c r="G10" s="37">
        <v>27</v>
      </c>
      <c r="H10" s="37" t="s">
        <v>85</v>
      </c>
      <c r="I10" s="37" t="s">
        <v>86</v>
      </c>
      <c r="J10" s="37" t="s">
        <v>85</v>
      </c>
      <c r="K10" s="37" t="s">
        <v>86</v>
      </c>
      <c r="L10" s="37" t="s">
        <v>85</v>
      </c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5.75" customHeight="1">
      <c r="A11" s="37" t="s">
        <v>82</v>
      </c>
      <c r="B11" s="37" t="s">
        <v>92</v>
      </c>
      <c r="C11" s="37" t="s">
        <v>84</v>
      </c>
      <c r="D11" s="37" t="s">
        <v>54</v>
      </c>
      <c r="E11" s="37">
        <v>27</v>
      </c>
      <c r="F11" s="37" t="s">
        <v>85</v>
      </c>
      <c r="G11" s="37">
        <v>27</v>
      </c>
      <c r="H11" s="37" t="s">
        <v>85</v>
      </c>
      <c r="I11" s="37" t="s">
        <v>86</v>
      </c>
      <c r="J11" s="37" t="s">
        <v>85</v>
      </c>
      <c r="K11" s="37" t="s">
        <v>86</v>
      </c>
      <c r="L11" s="37" t="s">
        <v>85</v>
      </c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5.75" customHeight="1">
      <c r="A12" s="37" t="s">
        <v>82</v>
      </c>
      <c r="B12" s="37" t="s">
        <v>93</v>
      </c>
      <c r="C12" s="37" t="s">
        <v>84</v>
      </c>
      <c r="D12" s="37" t="s">
        <v>54</v>
      </c>
      <c r="E12" s="37">
        <v>18</v>
      </c>
      <c r="F12" s="37" t="s">
        <v>85</v>
      </c>
      <c r="G12" s="37">
        <v>18</v>
      </c>
      <c r="H12" s="37" t="s">
        <v>85</v>
      </c>
      <c r="I12" s="37" t="s">
        <v>86</v>
      </c>
      <c r="J12" s="37" t="s">
        <v>85</v>
      </c>
      <c r="K12" s="37" t="s">
        <v>86</v>
      </c>
      <c r="L12" s="37" t="s">
        <v>85</v>
      </c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5.75" customHeight="1">
      <c r="A13" s="37" t="s">
        <v>82</v>
      </c>
      <c r="B13" s="37" t="s">
        <v>94</v>
      </c>
      <c r="C13" s="37" t="s">
        <v>84</v>
      </c>
      <c r="D13" s="37" t="s">
        <v>51</v>
      </c>
      <c r="E13" s="37">
        <v>17</v>
      </c>
      <c r="F13" s="37" t="s">
        <v>85</v>
      </c>
      <c r="G13" s="37">
        <v>17</v>
      </c>
      <c r="H13" s="37" t="s">
        <v>85</v>
      </c>
      <c r="I13" s="37" t="s">
        <v>86</v>
      </c>
      <c r="J13" s="37" t="s">
        <v>85</v>
      </c>
      <c r="K13" s="37" t="s">
        <v>86</v>
      </c>
      <c r="L13" s="37" t="s">
        <v>85</v>
      </c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5.75" customHeight="1">
      <c r="A14" s="37" t="s">
        <v>82</v>
      </c>
      <c r="B14" s="37" t="s">
        <v>95</v>
      </c>
      <c r="C14" s="37" t="s">
        <v>84</v>
      </c>
      <c r="D14" s="37" t="s">
        <v>54</v>
      </c>
      <c r="E14" s="37">
        <v>17</v>
      </c>
      <c r="F14" s="37" t="s">
        <v>85</v>
      </c>
      <c r="G14" s="37">
        <v>17</v>
      </c>
      <c r="H14" s="37" t="s">
        <v>85</v>
      </c>
      <c r="I14" s="37" t="s">
        <v>86</v>
      </c>
      <c r="J14" s="37" t="s">
        <v>85</v>
      </c>
      <c r="K14" s="37" t="s">
        <v>86</v>
      </c>
      <c r="L14" s="37" t="s">
        <v>85</v>
      </c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5.75" customHeight="1">
      <c r="A15" s="37" t="s">
        <v>82</v>
      </c>
      <c r="B15" s="37" t="s">
        <v>96</v>
      </c>
      <c r="C15" s="37" t="s">
        <v>88</v>
      </c>
      <c r="D15" s="37" t="s">
        <v>54</v>
      </c>
      <c r="E15" s="37">
        <v>24</v>
      </c>
      <c r="F15" s="37">
        <v>24</v>
      </c>
      <c r="G15" s="37">
        <v>24</v>
      </c>
      <c r="H15" s="37">
        <v>24</v>
      </c>
      <c r="I15" s="37" t="s">
        <v>86</v>
      </c>
      <c r="J15" s="37" t="s">
        <v>86</v>
      </c>
      <c r="K15" s="37" t="s">
        <v>86</v>
      </c>
      <c r="L15" s="37" t="s">
        <v>86</v>
      </c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5.75" customHeight="1">
      <c r="A16" s="37" t="s">
        <v>82</v>
      </c>
      <c r="B16" s="37" t="s">
        <v>97</v>
      </c>
      <c r="C16" s="37" t="s">
        <v>88</v>
      </c>
      <c r="D16" s="37" t="s">
        <v>54</v>
      </c>
      <c r="E16" s="37">
        <v>20</v>
      </c>
      <c r="F16" s="37">
        <v>25</v>
      </c>
      <c r="G16" s="37">
        <v>20</v>
      </c>
      <c r="H16" s="37">
        <v>25</v>
      </c>
      <c r="I16" s="37" t="s">
        <v>86</v>
      </c>
      <c r="J16" s="37" t="s">
        <v>86</v>
      </c>
      <c r="K16" s="37" t="s">
        <v>86</v>
      </c>
      <c r="L16" s="37" t="s">
        <v>86</v>
      </c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5.75" customHeight="1">
      <c r="A17" s="37" t="s">
        <v>82</v>
      </c>
      <c r="B17" s="37" t="s">
        <v>98</v>
      </c>
      <c r="C17" s="37" t="s">
        <v>88</v>
      </c>
      <c r="D17" s="37" t="s">
        <v>54</v>
      </c>
      <c r="E17" s="37">
        <v>21</v>
      </c>
      <c r="F17" s="37">
        <v>22</v>
      </c>
      <c r="G17" s="37">
        <v>21</v>
      </c>
      <c r="H17" s="37">
        <v>22</v>
      </c>
      <c r="I17" s="37" t="s">
        <v>86</v>
      </c>
      <c r="J17" s="37" t="s">
        <v>86</v>
      </c>
      <c r="K17" s="37" t="s">
        <v>86</v>
      </c>
      <c r="L17" s="37" t="s">
        <v>86</v>
      </c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5.75" customHeight="1">
      <c r="A18" s="37" t="s">
        <v>82</v>
      </c>
      <c r="B18" s="37" t="s">
        <v>99</v>
      </c>
      <c r="C18" s="37" t="s">
        <v>84</v>
      </c>
      <c r="D18" s="37" t="s">
        <v>54</v>
      </c>
      <c r="E18" s="37">
        <v>21</v>
      </c>
      <c r="F18" s="37" t="s">
        <v>85</v>
      </c>
      <c r="G18" s="37">
        <v>21</v>
      </c>
      <c r="H18" s="37" t="s">
        <v>85</v>
      </c>
      <c r="I18" s="37" t="s">
        <v>86</v>
      </c>
      <c r="J18" s="37" t="s">
        <v>85</v>
      </c>
      <c r="K18" s="37" t="s">
        <v>86</v>
      </c>
      <c r="L18" s="37" t="s">
        <v>85</v>
      </c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5.75" customHeight="1">
      <c r="A19" s="37" t="s">
        <v>82</v>
      </c>
      <c r="B19" s="37" t="s">
        <v>100</v>
      </c>
      <c r="C19" s="37" t="s">
        <v>84</v>
      </c>
      <c r="D19" s="37" t="s">
        <v>54</v>
      </c>
      <c r="E19" s="37">
        <v>18</v>
      </c>
      <c r="F19" s="37" t="s">
        <v>85</v>
      </c>
      <c r="G19" s="37">
        <v>18</v>
      </c>
      <c r="H19" s="37" t="s">
        <v>85</v>
      </c>
      <c r="I19" s="37" t="s">
        <v>86</v>
      </c>
      <c r="J19" s="37" t="s">
        <v>85</v>
      </c>
      <c r="K19" s="37" t="s">
        <v>86</v>
      </c>
      <c r="L19" s="37" t="s">
        <v>85</v>
      </c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5.75" customHeight="1">
      <c r="A20" s="37" t="s">
        <v>82</v>
      </c>
      <c r="B20" s="37" t="s">
        <v>101</v>
      </c>
      <c r="C20" s="37" t="s">
        <v>84</v>
      </c>
      <c r="D20" s="37" t="s">
        <v>55</v>
      </c>
      <c r="E20" s="37">
        <v>19</v>
      </c>
      <c r="F20" s="37" t="s">
        <v>85</v>
      </c>
      <c r="G20" s="37">
        <v>19</v>
      </c>
      <c r="H20" s="37" t="s">
        <v>85</v>
      </c>
      <c r="I20" s="37" t="s">
        <v>86</v>
      </c>
      <c r="J20" s="37" t="s">
        <v>85</v>
      </c>
      <c r="K20" s="37" t="s">
        <v>86</v>
      </c>
      <c r="L20" s="37" t="s">
        <v>85</v>
      </c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5.75" customHeight="1">
      <c r="A21" s="37" t="s">
        <v>82</v>
      </c>
      <c r="B21" s="37" t="s">
        <v>102</v>
      </c>
      <c r="C21" s="37" t="s">
        <v>84</v>
      </c>
      <c r="D21" s="37" t="s">
        <v>54</v>
      </c>
      <c r="E21" s="37">
        <v>20</v>
      </c>
      <c r="F21" s="37" t="s">
        <v>85</v>
      </c>
      <c r="G21" s="37">
        <v>20</v>
      </c>
      <c r="H21" s="37" t="s">
        <v>85</v>
      </c>
      <c r="I21" s="37" t="s">
        <v>86</v>
      </c>
      <c r="J21" s="37" t="s">
        <v>85</v>
      </c>
      <c r="K21" s="37" t="s">
        <v>86</v>
      </c>
      <c r="L21" s="37" t="s">
        <v>85</v>
      </c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5.75" customHeight="1">
      <c r="A22" s="37" t="s">
        <v>82</v>
      </c>
      <c r="B22" s="37" t="s">
        <v>103</v>
      </c>
      <c r="C22" s="37" t="s">
        <v>88</v>
      </c>
      <c r="D22" s="37" t="s">
        <v>54</v>
      </c>
      <c r="E22" s="37">
        <v>19</v>
      </c>
      <c r="F22" s="37">
        <v>21</v>
      </c>
      <c r="G22" s="37">
        <v>19</v>
      </c>
      <c r="H22" s="37">
        <v>21</v>
      </c>
      <c r="I22" s="37" t="s">
        <v>86</v>
      </c>
      <c r="J22" s="37" t="s">
        <v>86</v>
      </c>
      <c r="K22" s="37" t="s">
        <v>86</v>
      </c>
      <c r="L22" s="37" t="s">
        <v>86</v>
      </c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5.75" customHeight="1">
      <c r="A23" s="37" t="s">
        <v>82</v>
      </c>
      <c r="B23" s="37" t="s">
        <v>104</v>
      </c>
      <c r="C23" s="37" t="s">
        <v>84</v>
      </c>
      <c r="D23" s="37" t="s">
        <v>54</v>
      </c>
      <c r="E23" s="37">
        <v>24</v>
      </c>
      <c r="F23" s="37" t="s">
        <v>85</v>
      </c>
      <c r="G23" s="37">
        <v>24</v>
      </c>
      <c r="H23" s="37" t="s">
        <v>85</v>
      </c>
      <c r="I23" s="37" t="s">
        <v>86</v>
      </c>
      <c r="J23" s="37" t="s">
        <v>85</v>
      </c>
      <c r="K23" s="37" t="s">
        <v>86</v>
      </c>
      <c r="L23" s="37" t="s">
        <v>85</v>
      </c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5.75" customHeight="1">
      <c r="A24" s="37" t="s">
        <v>82</v>
      </c>
      <c r="B24" s="37" t="s">
        <v>105</v>
      </c>
      <c r="C24" s="37" t="s">
        <v>88</v>
      </c>
      <c r="D24" s="37" t="s">
        <v>54</v>
      </c>
      <c r="E24" s="37">
        <v>19</v>
      </c>
      <c r="F24" s="37">
        <v>24</v>
      </c>
      <c r="G24" s="37">
        <v>19</v>
      </c>
      <c r="H24" s="37">
        <v>24</v>
      </c>
      <c r="I24" s="37" t="s">
        <v>86</v>
      </c>
      <c r="J24" s="37" t="s">
        <v>86</v>
      </c>
      <c r="K24" s="37" t="s">
        <v>86</v>
      </c>
      <c r="L24" s="37" t="s">
        <v>86</v>
      </c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5.75" customHeight="1">
      <c r="A25" s="37" t="s">
        <v>82</v>
      </c>
      <c r="B25" s="37" t="s">
        <v>106</v>
      </c>
      <c r="C25" s="37" t="s">
        <v>84</v>
      </c>
      <c r="D25" s="37" t="s">
        <v>54</v>
      </c>
      <c r="E25" s="37">
        <v>22</v>
      </c>
      <c r="F25" s="37" t="s">
        <v>85</v>
      </c>
      <c r="G25" s="37">
        <v>22</v>
      </c>
      <c r="H25" s="37" t="s">
        <v>85</v>
      </c>
      <c r="I25" s="37" t="s">
        <v>86</v>
      </c>
      <c r="J25" s="37" t="s">
        <v>85</v>
      </c>
      <c r="K25" s="37" t="s">
        <v>86</v>
      </c>
      <c r="L25" s="37" t="s">
        <v>85</v>
      </c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5.75" customHeight="1">
      <c r="A26" s="37" t="s">
        <v>82</v>
      </c>
      <c r="B26" s="37" t="s">
        <v>107</v>
      </c>
      <c r="C26" s="37" t="s">
        <v>88</v>
      </c>
      <c r="D26" s="37" t="s">
        <v>54</v>
      </c>
      <c r="E26" s="37">
        <v>20</v>
      </c>
      <c r="F26" s="37">
        <v>23</v>
      </c>
      <c r="G26" s="37">
        <v>20</v>
      </c>
      <c r="H26" s="37">
        <v>23</v>
      </c>
      <c r="I26" s="37" t="s">
        <v>86</v>
      </c>
      <c r="J26" s="37" t="s">
        <v>86</v>
      </c>
      <c r="K26" s="37" t="s">
        <v>86</v>
      </c>
      <c r="L26" s="37" t="s">
        <v>86</v>
      </c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5.75" customHeight="1">
      <c r="A27" s="37" t="s">
        <v>82</v>
      </c>
      <c r="B27" s="37" t="s">
        <v>108</v>
      </c>
      <c r="C27" s="37" t="s">
        <v>88</v>
      </c>
      <c r="D27" s="37" t="s">
        <v>54</v>
      </c>
      <c r="E27" s="37">
        <v>21</v>
      </c>
      <c r="F27" s="37">
        <v>25</v>
      </c>
      <c r="G27" s="37">
        <v>21</v>
      </c>
      <c r="H27" s="37">
        <v>25</v>
      </c>
      <c r="I27" s="37" t="s">
        <v>86</v>
      </c>
      <c r="J27" s="37" t="s">
        <v>86</v>
      </c>
      <c r="K27" s="37" t="s">
        <v>86</v>
      </c>
      <c r="L27" s="37" t="s">
        <v>86</v>
      </c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5.75" customHeight="1">
      <c r="A28" s="37" t="s">
        <v>82</v>
      </c>
      <c r="B28" s="37" t="s">
        <v>109</v>
      </c>
      <c r="C28" s="37" t="s">
        <v>84</v>
      </c>
      <c r="D28" s="37" t="s">
        <v>54</v>
      </c>
      <c r="E28" s="37">
        <v>21</v>
      </c>
      <c r="F28" s="37" t="s">
        <v>85</v>
      </c>
      <c r="G28" s="37">
        <v>21</v>
      </c>
      <c r="H28" s="37" t="s">
        <v>85</v>
      </c>
      <c r="I28" s="37" t="s">
        <v>86</v>
      </c>
      <c r="J28" s="37" t="s">
        <v>85</v>
      </c>
      <c r="K28" s="37" t="s">
        <v>86</v>
      </c>
      <c r="L28" s="37" t="s">
        <v>85</v>
      </c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5.75" customHeight="1">
      <c r="A29" s="37" t="s">
        <v>82</v>
      </c>
      <c r="B29" s="37" t="s">
        <v>110</v>
      </c>
      <c r="C29" s="37" t="s">
        <v>84</v>
      </c>
      <c r="D29" s="37" t="s">
        <v>55</v>
      </c>
      <c r="E29" s="37">
        <v>23</v>
      </c>
      <c r="F29" s="37" t="s">
        <v>85</v>
      </c>
      <c r="G29" s="37">
        <v>23</v>
      </c>
      <c r="H29" s="37" t="s">
        <v>85</v>
      </c>
      <c r="I29" s="37" t="s">
        <v>86</v>
      </c>
      <c r="J29" s="37" t="s">
        <v>85</v>
      </c>
      <c r="K29" s="37" t="s">
        <v>86</v>
      </c>
      <c r="L29" s="37" t="s">
        <v>85</v>
      </c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5.75" customHeight="1">
      <c r="A30" s="37" t="s">
        <v>82</v>
      </c>
      <c r="B30" s="37" t="s">
        <v>111</v>
      </c>
      <c r="C30" s="37" t="s">
        <v>84</v>
      </c>
      <c r="D30" s="37" t="s">
        <v>54</v>
      </c>
      <c r="E30" s="37">
        <v>41</v>
      </c>
      <c r="F30" s="37" t="s">
        <v>85</v>
      </c>
      <c r="G30" s="37">
        <v>41</v>
      </c>
      <c r="H30" s="37" t="s">
        <v>85</v>
      </c>
      <c r="I30" s="37" t="s">
        <v>112</v>
      </c>
      <c r="J30" s="37" t="s">
        <v>85</v>
      </c>
      <c r="K30" s="37" t="s">
        <v>112</v>
      </c>
      <c r="L30" s="37" t="s">
        <v>85</v>
      </c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5.75" customHeight="1">
      <c r="A31" s="37" t="s">
        <v>82</v>
      </c>
      <c r="B31" s="37" t="s">
        <v>113</v>
      </c>
      <c r="C31" s="37" t="s">
        <v>84</v>
      </c>
      <c r="D31" s="37" t="s">
        <v>54</v>
      </c>
      <c r="E31" s="37">
        <v>49</v>
      </c>
      <c r="F31" s="37" t="s">
        <v>85</v>
      </c>
      <c r="G31" s="37">
        <v>49</v>
      </c>
      <c r="H31" s="37" t="s">
        <v>85</v>
      </c>
      <c r="I31" s="37" t="s">
        <v>112</v>
      </c>
      <c r="J31" s="37" t="s">
        <v>85</v>
      </c>
      <c r="K31" s="37" t="s">
        <v>112</v>
      </c>
      <c r="L31" s="37" t="s">
        <v>85</v>
      </c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5.75" customHeight="1">
      <c r="A32" s="37" t="s">
        <v>82</v>
      </c>
      <c r="B32" s="37" t="s">
        <v>114</v>
      </c>
      <c r="C32" s="37" t="s">
        <v>84</v>
      </c>
      <c r="D32" s="37" t="s">
        <v>54</v>
      </c>
      <c r="E32" s="37">
        <v>48</v>
      </c>
      <c r="F32" s="37" t="s">
        <v>85</v>
      </c>
      <c r="G32" s="37">
        <v>48</v>
      </c>
      <c r="H32" s="37" t="s">
        <v>85</v>
      </c>
      <c r="I32" s="37" t="s">
        <v>112</v>
      </c>
      <c r="J32" s="37" t="s">
        <v>85</v>
      </c>
      <c r="K32" s="37" t="s">
        <v>112</v>
      </c>
      <c r="L32" s="37" t="s">
        <v>85</v>
      </c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5.75" customHeight="1">
      <c r="A33" s="37" t="s">
        <v>82</v>
      </c>
      <c r="B33" s="37" t="s">
        <v>115</v>
      </c>
      <c r="C33" s="37" t="s">
        <v>88</v>
      </c>
      <c r="D33" s="37" t="s">
        <v>54</v>
      </c>
      <c r="E33" s="37">
        <v>22</v>
      </c>
      <c r="F33" s="37">
        <v>48</v>
      </c>
      <c r="G33" s="37">
        <v>21</v>
      </c>
      <c r="H33" s="37">
        <v>49</v>
      </c>
      <c r="I33" s="37" t="s">
        <v>86</v>
      </c>
      <c r="J33" s="37" t="s">
        <v>112</v>
      </c>
      <c r="K33" s="37" t="s">
        <v>86</v>
      </c>
      <c r="L33" s="37" t="s">
        <v>112</v>
      </c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5.75" customHeight="1">
      <c r="A34" s="37" t="s">
        <v>82</v>
      </c>
      <c r="B34" s="37" t="s">
        <v>116</v>
      </c>
      <c r="C34" s="37" t="s">
        <v>84</v>
      </c>
      <c r="D34" s="37" t="s">
        <v>54</v>
      </c>
      <c r="E34" s="37">
        <v>18</v>
      </c>
      <c r="F34" s="37" t="s">
        <v>85</v>
      </c>
      <c r="G34" s="37">
        <v>18</v>
      </c>
      <c r="H34" s="37" t="s">
        <v>85</v>
      </c>
      <c r="I34" s="37" t="s">
        <v>86</v>
      </c>
      <c r="J34" s="37" t="s">
        <v>85</v>
      </c>
      <c r="K34" s="37" t="s">
        <v>86</v>
      </c>
      <c r="L34" s="37" t="s">
        <v>85</v>
      </c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5.75" customHeight="1">
      <c r="A35" s="37" t="s">
        <v>82</v>
      </c>
      <c r="B35" s="37" t="s">
        <v>117</v>
      </c>
      <c r="C35" s="37" t="s">
        <v>84</v>
      </c>
      <c r="D35" s="37" t="s">
        <v>54</v>
      </c>
      <c r="E35" s="37" t="s">
        <v>118</v>
      </c>
      <c r="F35" s="37" t="s">
        <v>85</v>
      </c>
      <c r="G35" s="37">
        <v>41</v>
      </c>
      <c r="H35" s="37" t="s">
        <v>85</v>
      </c>
      <c r="I35" s="37" t="s">
        <v>112</v>
      </c>
      <c r="J35" s="37" t="s">
        <v>85</v>
      </c>
      <c r="K35" s="37" t="s">
        <v>112</v>
      </c>
      <c r="L35" s="37" t="s">
        <v>85</v>
      </c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5.75" customHeight="1">
      <c r="A36" s="37" t="s">
        <v>82</v>
      </c>
      <c r="B36" s="37" t="s">
        <v>119</v>
      </c>
      <c r="C36" s="37" t="s">
        <v>84</v>
      </c>
      <c r="D36" s="37" t="s">
        <v>54</v>
      </c>
      <c r="E36" s="37">
        <v>53</v>
      </c>
      <c r="F36" s="37" t="s">
        <v>85</v>
      </c>
      <c r="G36" s="37">
        <v>50</v>
      </c>
      <c r="H36" s="37" t="s">
        <v>85</v>
      </c>
      <c r="I36" s="37" t="s">
        <v>112</v>
      </c>
      <c r="J36" s="37" t="s">
        <v>85</v>
      </c>
      <c r="K36" s="37" t="s">
        <v>112</v>
      </c>
      <c r="L36" s="37" t="s">
        <v>85</v>
      </c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5.75" customHeight="1">
      <c r="A37" s="37" t="s">
        <v>82</v>
      </c>
      <c r="B37" s="37" t="s">
        <v>120</v>
      </c>
      <c r="C37" s="37" t="s">
        <v>88</v>
      </c>
      <c r="D37" s="37" t="s">
        <v>54</v>
      </c>
      <c r="E37" s="38">
        <v>22</v>
      </c>
      <c r="F37" s="37">
        <v>49</v>
      </c>
      <c r="G37" s="37">
        <v>22</v>
      </c>
      <c r="H37" s="37">
        <v>45</v>
      </c>
      <c r="I37" s="38" t="s">
        <v>86</v>
      </c>
      <c r="J37" s="37" t="s">
        <v>112</v>
      </c>
      <c r="K37" s="37" t="s">
        <v>86</v>
      </c>
      <c r="L37" s="37" t="s">
        <v>112</v>
      </c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5.75" customHeight="1">
      <c r="A38" s="37" t="s">
        <v>82</v>
      </c>
      <c r="B38" s="37" t="s">
        <v>121</v>
      </c>
      <c r="C38" s="37" t="s">
        <v>84</v>
      </c>
      <c r="D38" s="37" t="s">
        <v>54</v>
      </c>
      <c r="E38" s="37">
        <v>48</v>
      </c>
      <c r="F38" s="37" t="s">
        <v>85</v>
      </c>
      <c r="G38" s="37">
        <v>49</v>
      </c>
      <c r="H38" s="37" t="s">
        <v>85</v>
      </c>
      <c r="I38" s="37" t="s">
        <v>112</v>
      </c>
      <c r="J38" s="37" t="s">
        <v>85</v>
      </c>
      <c r="K38" s="37" t="s">
        <v>112</v>
      </c>
      <c r="L38" s="37" t="s">
        <v>85</v>
      </c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5.75" customHeight="1">
      <c r="A39" s="37" t="s">
        <v>82</v>
      </c>
      <c r="B39" s="37" t="s">
        <v>122</v>
      </c>
      <c r="C39" s="37" t="s">
        <v>84</v>
      </c>
      <c r="D39" s="37" t="s">
        <v>54</v>
      </c>
      <c r="E39" s="37">
        <v>45</v>
      </c>
      <c r="F39" s="37" t="s">
        <v>85</v>
      </c>
      <c r="G39" s="37">
        <v>44</v>
      </c>
      <c r="H39" s="37" t="s">
        <v>85</v>
      </c>
      <c r="I39" s="37" t="s">
        <v>112</v>
      </c>
      <c r="J39" s="37" t="s">
        <v>85</v>
      </c>
      <c r="K39" s="37" t="s">
        <v>112</v>
      </c>
      <c r="L39" s="37" t="s">
        <v>85</v>
      </c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5.75" customHeight="1">
      <c r="A40" s="37" t="s">
        <v>82</v>
      </c>
      <c r="B40" s="37" t="s">
        <v>123</v>
      </c>
      <c r="C40" s="37" t="s">
        <v>84</v>
      </c>
      <c r="D40" s="37" t="s">
        <v>54</v>
      </c>
      <c r="E40" s="37">
        <v>43</v>
      </c>
      <c r="F40" s="37" t="s">
        <v>85</v>
      </c>
      <c r="G40" s="37">
        <v>42</v>
      </c>
      <c r="H40" s="37" t="s">
        <v>85</v>
      </c>
      <c r="I40" s="37" t="s">
        <v>112</v>
      </c>
      <c r="J40" s="37" t="s">
        <v>85</v>
      </c>
      <c r="K40" s="37" t="s">
        <v>112</v>
      </c>
      <c r="L40" s="37" t="s">
        <v>85</v>
      </c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5.75" customHeight="1">
      <c r="A41" s="37" t="s">
        <v>82</v>
      </c>
      <c r="B41" s="37" t="s">
        <v>124</v>
      </c>
      <c r="C41" s="37" t="s">
        <v>84</v>
      </c>
      <c r="D41" s="37" t="s">
        <v>54</v>
      </c>
      <c r="E41" s="37">
        <v>35</v>
      </c>
      <c r="F41" s="37" t="s">
        <v>85</v>
      </c>
      <c r="G41" s="37">
        <v>36</v>
      </c>
      <c r="H41" s="37" t="s">
        <v>85</v>
      </c>
      <c r="I41" s="37" t="s">
        <v>125</v>
      </c>
      <c r="J41" s="37" t="s">
        <v>85</v>
      </c>
      <c r="K41" s="37" t="s">
        <v>125</v>
      </c>
      <c r="L41" s="37" t="s">
        <v>85</v>
      </c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5.75" customHeight="1">
      <c r="A42" s="37" t="s">
        <v>82</v>
      </c>
      <c r="B42" s="37" t="s">
        <v>126</v>
      </c>
      <c r="C42" s="37" t="s">
        <v>84</v>
      </c>
      <c r="D42" s="37" t="s">
        <v>54</v>
      </c>
      <c r="E42" s="37" t="s">
        <v>118</v>
      </c>
      <c r="F42" s="37" t="s">
        <v>85</v>
      </c>
      <c r="G42" s="37">
        <v>43</v>
      </c>
      <c r="H42" s="37" t="s">
        <v>85</v>
      </c>
      <c r="I42" s="37" t="s">
        <v>112</v>
      </c>
      <c r="J42" s="37" t="s">
        <v>85</v>
      </c>
      <c r="K42" s="37" t="s">
        <v>112</v>
      </c>
      <c r="L42" s="37" t="s">
        <v>85</v>
      </c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5.75" customHeight="1">
      <c r="A43" s="37" t="s">
        <v>127</v>
      </c>
      <c r="B43" s="37" t="s">
        <v>128</v>
      </c>
      <c r="C43" s="37" t="s">
        <v>84</v>
      </c>
      <c r="D43" s="37" t="s">
        <v>54</v>
      </c>
      <c r="E43" s="37">
        <v>8</v>
      </c>
      <c r="F43" s="37">
        <v>16</v>
      </c>
      <c r="G43" s="37">
        <v>8</v>
      </c>
      <c r="H43" s="37">
        <v>16</v>
      </c>
      <c r="I43" s="37" t="s">
        <v>86</v>
      </c>
      <c r="J43" s="37" t="s">
        <v>86</v>
      </c>
      <c r="K43" s="37" t="s">
        <v>86</v>
      </c>
      <c r="L43" s="37" t="s">
        <v>86</v>
      </c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5.75" customHeight="1">
      <c r="A44" s="37" t="s">
        <v>127</v>
      </c>
      <c r="B44" s="37" t="s">
        <v>129</v>
      </c>
      <c r="C44" s="37" t="s">
        <v>88</v>
      </c>
      <c r="D44" s="37" t="s">
        <v>52</v>
      </c>
      <c r="E44" s="37">
        <v>8</v>
      </c>
      <c r="F44" s="37">
        <v>9</v>
      </c>
      <c r="G44" s="37">
        <v>8</v>
      </c>
      <c r="H44" s="37">
        <v>9</v>
      </c>
      <c r="I44" s="37" t="s">
        <v>86</v>
      </c>
      <c r="J44" s="37" t="s">
        <v>86</v>
      </c>
      <c r="K44" s="37" t="s">
        <v>86</v>
      </c>
      <c r="L44" s="37" t="s">
        <v>86</v>
      </c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5.75" customHeight="1">
      <c r="A45" s="37" t="s">
        <v>127</v>
      </c>
      <c r="B45" s="37" t="s">
        <v>130</v>
      </c>
      <c r="C45" s="37" t="s">
        <v>84</v>
      </c>
      <c r="D45" s="37" t="s">
        <v>54</v>
      </c>
      <c r="E45" s="37">
        <v>16</v>
      </c>
      <c r="F45" s="37">
        <v>16</v>
      </c>
      <c r="G45" s="37">
        <v>16</v>
      </c>
      <c r="H45" s="37">
        <v>16</v>
      </c>
      <c r="I45" s="37" t="s">
        <v>86</v>
      </c>
      <c r="J45" s="37" t="s">
        <v>86</v>
      </c>
      <c r="K45" s="37" t="s">
        <v>86</v>
      </c>
      <c r="L45" s="37" t="s">
        <v>86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5.75" customHeight="1">
      <c r="A46" s="37" t="s">
        <v>127</v>
      </c>
      <c r="B46" s="37" t="s">
        <v>131</v>
      </c>
      <c r="C46" s="37" t="s">
        <v>84</v>
      </c>
      <c r="D46" s="37" t="s">
        <v>54</v>
      </c>
      <c r="E46" s="37">
        <v>8</v>
      </c>
      <c r="F46" s="37">
        <v>16</v>
      </c>
      <c r="G46" s="37">
        <v>8</v>
      </c>
      <c r="H46" s="37">
        <v>16</v>
      </c>
      <c r="I46" s="37" t="s">
        <v>86</v>
      </c>
      <c r="J46" s="37" t="s">
        <v>86</v>
      </c>
      <c r="K46" s="37" t="s">
        <v>86</v>
      </c>
      <c r="L46" s="37" t="s">
        <v>86</v>
      </c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5.75" customHeight="1">
      <c r="A47" s="37" t="s">
        <v>127</v>
      </c>
      <c r="B47" s="37" t="s">
        <v>132</v>
      </c>
      <c r="C47" s="37" t="s">
        <v>84</v>
      </c>
      <c r="D47" s="37" t="s">
        <v>54</v>
      </c>
      <c r="E47" s="37">
        <v>8</v>
      </c>
      <c r="F47" s="37">
        <v>15</v>
      </c>
      <c r="G47" s="37">
        <v>8</v>
      </c>
      <c r="H47" s="37">
        <v>15</v>
      </c>
      <c r="I47" s="37" t="s">
        <v>86</v>
      </c>
      <c r="J47" s="37" t="s">
        <v>86</v>
      </c>
      <c r="K47" s="37" t="s">
        <v>86</v>
      </c>
      <c r="L47" s="37" t="s">
        <v>86</v>
      </c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5.75" customHeight="1">
      <c r="A48" s="37" t="s">
        <v>127</v>
      </c>
      <c r="B48" s="37" t="s">
        <v>133</v>
      </c>
      <c r="C48" s="37" t="s">
        <v>84</v>
      </c>
      <c r="D48" s="37" t="s">
        <v>54</v>
      </c>
      <c r="E48" s="37">
        <v>14</v>
      </c>
      <c r="F48" s="37">
        <v>16</v>
      </c>
      <c r="G48" s="37">
        <v>14</v>
      </c>
      <c r="H48" s="37">
        <v>16</v>
      </c>
      <c r="I48" s="37" t="s">
        <v>86</v>
      </c>
      <c r="J48" s="37" t="s">
        <v>86</v>
      </c>
      <c r="K48" s="37" t="s">
        <v>86</v>
      </c>
      <c r="L48" s="37" t="s">
        <v>86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5.75" customHeight="1">
      <c r="A49" s="37" t="s">
        <v>127</v>
      </c>
      <c r="B49" s="37" t="s">
        <v>134</v>
      </c>
      <c r="C49" s="37" t="s">
        <v>84</v>
      </c>
      <c r="D49" s="37" t="s">
        <v>54</v>
      </c>
      <c r="E49" s="37">
        <v>12</v>
      </c>
      <c r="F49" s="37">
        <v>16</v>
      </c>
      <c r="G49" s="37">
        <v>12</v>
      </c>
      <c r="H49" s="37">
        <v>16</v>
      </c>
      <c r="I49" s="37" t="s">
        <v>86</v>
      </c>
      <c r="J49" s="37" t="s">
        <v>86</v>
      </c>
      <c r="K49" s="37" t="s">
        <v>86</v>
      </c>
      <c r="L49" s="37" t="s">
        <v>86</v>
      </c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5.75" customHeight="1">
      <c r="A50" s="37" t="s">
        <v>127</v>
      </c>
      <c r="B50" s="37" t="s">
        <v>135</v>
      </c>
      <c r="C50" s="37" t="s">
        <v>84</v>
      </c>
      <c r="D50" s="37" t="s">
        <v>51</v>
      </c>
      <c r="E50" s="37">
        <v>13</v>
      </c>
      <c r="F50" s="37">
        <v>16</v>
      </c>
      <c r="G50" s="37">
        <v>13</v>
      </c>
      <c r="H50" s="37">
        <v>16</v>
      </c>
      <c r="I50" s="37" t="s">
        <v>86</v>
      </c>
      <c r="J50" s="37" t="s">
        <v>86</v>
      </c>
      <c r="K50" s="37" t="s">
        <v>86</v>
      </c>
      <c r="L50" s="37" t="s">
        <v>86</v>
      </c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5.75" customHeight="1">
      <c r="A51" s="37" t="s">
        <v>127</v>
      </c>
      <c r="B51" s="37" t="s">
        <v>136</v>
      </c>
      <c r="C51" s="37" t="s">
        <v>84</v>
      </c>
      <c r="D51" s="37" t="s">
        <v>54</v>
      </c>
      <c r="E51" s="37">
        <v>15</v>
      </c>
      <c r="F51" s="37">
        <v>24</v>
      </c>
      <c r="G51" s="37">
        <v>15</v>
      </c>
      <c r="H51" s="37">
        <v>24</v>
      </c>
      <c r="I51" s="37" t="s">
        <v>86</v>
      </c>
      <c r="J51" s="37" t="s">
        <v>86</v>
      </c>
      <c r="K51" s="37" t="s">
        <v>86</v>
      </c>
      <c r="L51" s="37" t="s">
        <v>86</v>
      </c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5.75" customHeight="1">
      <c r="A52" s="37" t="s">
        <v>127</v>
      </c>
      <c r="B52" s="37" t="s">
        <v>137</v>
      </c>
      <c r="C52" s="37" t="s">
        <v>88</v>
      </c>
      <c r="D52" s="37" t="s">
        <v>54</v>
      </c>
      <c r="E52" s="37">
        <v>14</v>
      </c>
      <c r="F52" s="37">
        <v>17</v>
      </c>
      <c r="G52" s="37">
        <v>14</v>
      </c>
      <c r="H52" s="37">
        <v>17</v>
      </c>
      <c r="I52" s="37" t="s">
        <v>86</v>
      </c>
      <c r="J52" s="37" t="s">
        <v>86</v>
      </c>
      <c r="K52" s="37" t="s">
        <v>86</v>
      </c>
      <c r="L52" s="37" t="s">
        <v>86</v>
      </c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5.75" customHeight="1">
      <c r="A53" s="37" t="s">
        <v>127</v>
      </c>
      <c r="B53" s="37" t="s">
        <v>138</v>
      </c>
      <c r="C53" s="37" t="s">
        <v>88</v>
      </c>
      <c r="D53" s="37" t="s">
        <v>54</v>
      </c>
      <c r="E53" s="37">
        <v>15</v>
      </c>
      <c r="F53" s="37">
        <v>16</v>
      </c>
      <c r="G53" s="37">
        <v>15</v>
      </c>
      <c r="H53" s="37">
        <v>16</v>
      </c>
      <c r="I53" s="37" t="s">
        <v>86</v>
      </c>
      <c r="J53" s="37" t="s">
        <v>86</v>
      </c>
      <c r="K53" s="37" t="s">
        <v>86</v>
      </c>
      <c r="L53" s="37" t="s">
        <v>86</v>
      </c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5.75" customHeight="1">
      <c r="A54" s="37" t="s">
        <v>127</v>
      </c>
      <c r="B54" s="37" t="s">
        <v>139</v>
      </c>
      <c r="C54" s="37" t="s">
        <v>88</v>
      </c>
      <c r="D54" s="37" t="s">
        <v>54</v>
      </c>
      <c r="E54" s="37">
        <v>15</v>
      </c>
      <c r="F54" s="37">
        <v>16</v>
      </c>
      <c r="G54" s="37">
        <v>15</v>
      </c>
      <c r="H54" s="37">
        <v>16</v>
      </c>
      <c r="I54" s="37" t="s">
        <v>86</v>
      </c>
      <c r="J54" s="37" t="s">
        <v>86</v>
      </c>
      <c r="K54" s="37" t="s">
        <v>86</v>
      </c>
      <c r="L54" s="37" t="s">
        <v>86</v>
      </c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5.75" customHeight="1">
      <c r="A55" s="37" t="s">
        <v>127</v>
      </c>
      <c r="B55" s="37" t="s">
        <v>140</v>
      </c>
      <c r="C55" s="37" t="s">
        <v>84</v>
      </c>
      <c r="D55" s="37" t="s">
        <v>54</v>
      </c>
      <c r="E55" s="37">
        <v>11</v>
      </c>
      <c r="F55" s="37">
        <v>13</v>
      </c>
      <c r="G55" s="37">
        <v>11</v>
      </c>
      <c r="H55" s="37">
        <v>13</v>
      </c>
      <c r="I55" s="37" t="s">
        <v>86</v>
      </c>
      <c r="J55" s="37" t="s">
        <v>86</v>
      </c>
      <c r="K55" s="37" t="s">
        <v>86</v>
      </c>
      <c r="L55" s="37" t="s">
        <v>86</v>
      </c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5.75" customHeight="1">
      <c r="A56" s="37" t="s">
        <v>127</v>
      </c>
      <c r="B56" s="37" t="s">
        <v>141</v>
      </c>
      <c r="C56" s="37" t="s">
        <v>84</v>
      </c>
      <c r="D56" s="37" t="s">
        <v>54</v>
      </c>
      <c r="E56" s="37">
        <v>8</v>
      </c>
      <c r="F56" s="37">
        <v>15</v>
      </c>
      <c r="G56" s="37">
        <v>8</v>
      </c>
      <c r="H56" s="37">
        <v>15</v>
      </c>
      <c r="I56" s="37" t="s">
        <v>86</v>
      </c>
      <c r="J56" s="37" t="s">
        <v>86</v>
      </c>
      <c r="K56" s="37" t="s">
        <v>86</v>
      </c>
      <c r="L56" s="37" t="s">
        <v>86</v>
      </c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5.75" customHeight="1">
      <c r="A57" s="37" t="s">
        <v>127</v>
      </c>
      <c r="B57" s="37" t="s">
        <v>142</v>
      </c>
      <c r="C57" s="37" t="s">
        <v>84</v>
      </c>
      <c r="D57" s="37" t="s">
        <v>55</v>
      </c>
      <c r="E57" s="37">
        <v>8</v>
      </c>
      <c r="F57" s="37">
        <v>16</v>
      </c>
      <c r="G57" s="37">
        <v>8</v>
      </c>
      <c r="H57" s="37">
        <v>16</v>
      </c>
      <c r="I57" s="37" t="s">
        <v>86</v>
      </c>
      <c r="J57" s="37" t="s">
        <v>86</v>
      </c>
      <c r="K57" s="37" t="s">
        <v>86</v>
      </c>
      <c r="L57" s="37" t="s">
        <v>86</v>
      </c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5.75" customHeight="1">
      <c r="A58" s="37" t="s">
        <v>127</v>
      </c>
      <c r="B58" s="37" t="s">
        <v>143</v>
      </c>
      <c r="C58" s="37" t="s">
        <v>84</v>
      </c>
      <c r="D58" s="37" t="s">
        <v>54</v>
      </c>
      <c r="E58" s="37">
        <v>8</v>
      </c>
      <c r="F58" s="37">
        <v>15</v>
      </c>
      <c r="G58" s="37">
        <v>8</v>
      </c>
      <c r="H58" s="37">
        <v>15</v>
      </c>
      <c r="I58" s="37" t="s">
        <v>86</v>
      </c>
      <c r="J58" s="37" t="s">
        <v>86</v>
      </c>
      <c r="K58" s="37" t="s">
        <v>86</v>
      </c>
      <c r="L58" s="37" t="s">
        <v>86</v>
      </c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5.75" customHeight="1">
      <c r="A59" s="37" t="s">
        <v>127</v>
      </c>
      <c r="B59" s="37" t="s">
        <v>144</v>
      </c>
      <c r="C59" s="37" t="s">
        <v>88</v>
      </c>
      <c r="D59" s="37" t="s">
        <v>54</v>
      </c>
      <c r="E59" s="37">
        <v>8</v>
      </c>
      <c r="F59" s="37">
        <v>16</v>
      </c>
      <c r="G59" s="37">
        <v>8</v>
      </c>
      <c r="H59" s="37">
        <v>16</v>
      </c>
      <c r="I59" s="37" t="s">
        <v>86</v>
      </c>
      <c r="J59" s="37" t="s">
        <v>86</v>
      </c>
      <c r="K59" s="37" t="s">
        <v>86</v>
      </c>
      <c r="L59" s="37" t="s">
        <v>86</v>
      </c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5.75" customHeight="1">
      <c r="A60" s="37" t="s">
        <v>127</v>
      </c>
      <c r="B60" s="37" t="s">
        <v>145</v>
      </c>
      <c r="C60" s="37" t="s">
        <v>88</v>
      </c>
      <c r="D60" s="37" t="s">
        <v>54</v>
      </c>
      <c r="E60" s="37">
        <v>10</v>
      </c>
      <c r="F60" s="37">
        <v>15</v>
      </c>
      <c r="G60" s="37">
        <v>10</v>
      </c>
      <c r="H60" s="37">
        <v>15</v>
      </c>
      <c r="I60" s="37" t="s">
        <v>86</v>
      </c>
      <c r="J60" s="37" t="s">
        <v>86</v>
      </c>
      <c r="K60" s="37" t="s">
        <v>86</v>
      </c>
      <c r="L60" s="37" t="s">
        <v>86</v>
      </c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5.75" customHeight="1">
      <c r="A61" s="37" t="s">
        <v>127</v>
      </c>
      <c r="B61" s="37" t="s">
        <v>146</v>
      </c>
      <c r="C61" s="37" t="s">
        <v>84</v>
      </c>
      <c r="D61" s="37" t="s">
        <v>54</v>
      </c>
      <c r="E61" s="37">
        <v>10</v>
      </c>
      <c r="F61" s="37">
        <v>15</v>
      </c>
      <c r="G61" s="37">
        <v>10</v>
      </c>
      <c r="H61" s="37">
        <v>15</v>
      </c>
      <c r="I61" s="37" t="s">
        <v>86</v>
      </c>
      <c r="J61" s="37" t="s">
        <v>86</v>
      </c>
      <c r="K61" s="37" t="s">
        <v>86</v>
      </c>
      <c r="L61" s="37" t="s">
        <v>86</v>
      </c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5.75" customHeight="1">
      <c r="A62" s="37" t="s">
        <v>127</v>
      </c>
      <c r="B62" s="37" t="s">
        <v>147</v>
      </c>
      <c r="C62" s="37" t="s">
        <v>88</v>
      </c>
      <c r="D62" s="37" t="s">
        <v>54</v>
      </c>
      <c r="E62" s="37">
        <v>15</v>
      </c>
      <c r="F62" s="37">
        <v>17</v>
      </c>
      <c r="G62" s="37">
        <v>15</v>
      </c>
      <c r="H62" s="37">
        <v>17</v>
      </c>
      <c r="I62" s="37" t="s">
        <v>86</v>
      </c>
      <c r="J62" s="37" t="s">
        <v>86</v>
      </c>
      <c r="K62" s="37" t="s">
        <v>86</v>
      </c>
      <c r="L62" s="37" t="s">
        <v>86</v>
      </c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5.75" customHeight="1">
      <c r="A63" s="37" t="s">
        <v>127</v>
      </c>
      <c r="B63" s="37" t="s">
        <v>148</v>
      </c>
      <c r="C63" s="37" t="s">
        <v>88</v>
      </c>
      <c r="D63" s="37" t="s">
        <v>54</v>
      </c>
      <c r="E63" s="37">
        <v>15</v>
      </c>
      <c r="F63" s="37">
        <v>16</v>
      </c>
      <c r="G63" s="37">
        <v>15</v>
      </c>
      <c r="H63" s="37">
        <v>16</v>
      </c>
      <c r="I63" s="37" t="s">
        <v>86</v>
      </c>
      <c r="J63" s="37" t="s">
        <v>86</v>
      </c>
      <c r="K63" s="37" t="s">
        <v>86</v>
      </c>
      <c r="L63" s="37" t="s">
        <v>86</v>
      </c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5.75" customHeight="1">
      <c r="A64" s="37" t="s">
        <v>127</v>
      </c>
      <c r="B64" s="37" t="s">
        <v>149</v>
      </c>
      <c r="C64" s="37" t="s">
        <v>84</v>
      </c>
      <c r="D64" s="37" t="s">
        <v>54</v>
      </c>
      <c r="E64" s="37">
        <v>8</v>
      </c>
      <c r="F64" s="37">
        <v>14</v>
      </c>
      <c r="G64" s="37">
        <v>8</v>
      </c>
      <c r="H64" s="37">
        <v>14</v>
      </c>
      <c r="I64" s="37" t="s">
        <v>86</v>
      </c>
      <c r="J64" s="37" t="s">
        <v>86</v>
      </c>
      <c r="K64" s="37" t="s">
        <v>86</v>
      </c>
      <c r="L64" s="37" t="s">
        <v>86</v>
      </c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5.75" customHeight="1">
      <c r="A65" s="37" t="s">
        <v>127</v>
      </c>
      <c r="B65" s="37" t="s">
        <v>150</v>
      </c>
      <c r="C65" s="37" t="s">
        <v>84</v>
      </c>
      <c r="D65" s="37" t="s">
        <v>55</v>
      </c>
      <c r="E65" s="37">
        <v>15</v>
      </c>
      <c r="F65" s="37">
        <v>17</v>
      </c>
      <c r="G65" s="37">
        <v>15</v>
      </c>
      <c r="H65" s="37">
        <v>17</v>
      </c>
      <c r="I65" s="37" t="s">
        <v>86</v>
      </c>
      <c r="J65" s="37" t="s">
        <v>86</v>
      </c>
      <c r="K65" s="37" t="s">
        <v>86</v>
      </c>
      <c r="L65" s="37" t="s">
        <v>86</v>
      </c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5.75" customHeight="1">
      <c r="A66" s="37" t="s">
        <v>127</v>
      </c>
      <c r="B66" s="37" t="s">
        <v>151</v>
      </c>
      <c r="C66" s="37" t="s">
        <v>84</v>
      </c>
      <c r="D66" s="37" t="s">
        <v>55</v>
      </c>
      <c r="E66" s="37">
        <v>7</v>
      </c>
      <c r="F66" s="37">
        <v>7</v>
      </c>
      <c r="G66" s="37">
        <v>7</v>
      </c>
      <c r="H66" s="37">
        <v>7</v>
      </c>
      <c r="I66" s="37" t="s">
        <v>86</v>
      </c>
      <c r="J66" s="37" t="s">
        <v>86</v>
      </c>
      <c r="K66" s="37" t="s">
        <v>86</v>
      </c>
      <c r="L66" s="37" t="s">
        <v>86</v>
      </c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5.75" customHeight="1">
      <c r="A67" s="37" t="s">
        <v>127</v>
      </c>
      <c r="B67" s="37" t="s">
        <v>152</v>
      </c>
      <c r="C67" s="37" t="s">
        <v>88</v>
      </c>
      <c r="D67" s="37" t="s">
        <v>54</v>
      </c>
      <c r="E67" s="37">
        <v>10</v>
      </c>
      <c r="F67" s="37">
        <v>16</v>
      </c>
      <c r="G67" s="37">
        <v>10</v>
      </c>
      <c r="H67" s="37">
        <v>16</v>
      </c>
      <c r="I67" s="37" t="s">
        <v>86</v>
      </c>
      <c r="J67" s="37" t="s">
        <v>86</v>
      </c>
      <c r="K67" s="37" t="s">
        <v>86</v>
      </c>
      <c r="L67" s="37" t="s">
        <v>86</v>
      </c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5.75" customHeight="1">
      <c r="A68" s="37" t="s">
        <v>127</v>
      </c>
      <c r="B68" s="37" t="s">
        <v>153</v>
      </c>
      <c r="C68" s="37" t="s">
        <v>88</v>
      </c>
      <c r="D68" s="37" t="s">
        <v>54</v>
      </c>
      <c r="E68" s="37">
        <v>16</v>
      </c>
      <c r="F68" s="37">
        <v>20</v>
      </c>
      <c r="G68" s="37">
        <v>16</v>
      </c>
      <c r="H68" s="37">
        <v>20</v>
      </c>
      <c r="I68" s="37" t="s">
        <v>86</v>
      </c>
      <c r="J68" s="37" t="s">
        <v>86</v>
      </c>
      <c r="K68" s="37" t="s">
        <v>86</v>
      </c>
      <c r="L68" s="37" t="s">
        <v>86</v>
      </c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5.75" customHeight="1">
      <c r="A69" s="37" t="s">
        <v>127</v>
      </c>
      <c r="B69" s="37" t="s">
        <v>154</v>
      </c>
      <c r="C69" s="37" t="s">
        <v>84</v>
      </c>
      <c r="D69" s="37" t="s">
        <v>54</v>
      </c>
      <c r="E69" s="37">
        <v>15</v>
      </c>
      <c r="F69" s="37">
        <v>60</v>
      </c>
      <c r="G69" s="37">
        <v>19</v>
      </c>
      <c r="H69" s="37">
        <v>60</v>
      </c>
      <c r="I69" s="37" t="s">
        <v>86</v>
      </c>
      <c r="J69" s="37" t="s">
        <v>112</v>
      </c>
      <c r="K69" s="37" t="s">
        <v>86</v>
      </c>
      <c r="L69" s="37" t="s">
        <v>112</v>
      </c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5.75" customHeight="1">
      <c r="A70" s="37" t="s">
        <v>127</v>
      </c>
      <c r="B70" s="37" t="s">
        <v>155</v>
      </c>
      <c r="C70" s="37" t="s">
        <v>88</v>
      </c>
      <c r="D70" s="37" t="s">
        <v>54</v>
      </c>
      <c r="E70" s="37">
        <v>10</v>
      </c>
      <c r="F70" s="37">
        <v>69</v>
      </c>
      <c r="G70" s="37">
        <v>14</v>
      </c>
      <c r="H70" s="37">
        <v>70</v>
      </c>
      <c r="I70" s="37" t="s">
        <v>86</v>
      </c>
      <c r="J70" s="37" t="s">
        <v>112</v>
      </c>
      <c r="K70" s="37" t="s">
        <v>86</v>
      </c>
      <c r="L70" s="37" t="s">
        <v>112</v>
      </c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5.75" customHeight="1">
      <c r="A71" s="37" t="s">
        <v>127</v>
      </c>
      <c r="B71" s="37" t="s">
        <v>156</v>
      </c>
      <c r="C71" s="37" t="s">
        <v>84</v>
      </c>
      <c r="D71" s="37" t="s">
        <v>54</v>
      </c>
      <c r="E71" s="38">
        <v>17</v>
      </c>
      <c r="F71" s="37">
        <v>63</v>
      </c>
      <c r="G71" s="37">
        <v>17</v>
      </c>
      <c r="H71" s="37">
        <v>80</v>
      </c>
      <c r="I71" s="38" t="s">
        <v>86</v>
      </c>
      <c r="J71" s="37" t="s">
        <v>112</v>
      </c>
      <c r="K71" s="37" t="s">
        <v>86</v>
      </c>
      <c r="L71" s="37" t="s">
        <v>112</v>
      </c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5.75" customHeight="1">
      <c r="A72" s="37" t="s">
        <v>127</v>
      </c>
      <c r="B72" s="37" t="s">
        <v>157</v>
      </c>
      <c r="C72" s="37" t="s">
        <v>84</v>
      </c>
      <c r="D72" s="37" t="s">
        <v>54</v>
      </c>
      <c r="E72" s="37">
        <v>17</v>
      </c>
      <c r="F72" s="37">
        <v>62</v>
      </c>
      <c r="G72" s="37">
        <v>17</v>
      </c>
      <c r="H72" s="37">
        <v>93</v>
      </c>
      <c r="I72" s="37" t="s">
        <v>86</v>
      </c>
      <c r="J72" s="37" t="s">
        <v>112</v>
      </c>
      <c r="K72" s="37" t="s">
        <v>86</v>
      </c>
      <c r="L72" s="37" t="s">
        <v>112</v>
      </c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5.75" customHeight="1">
      <c r="A73" s="37" t="s">
        <v>127</v>
      </c>
      <c r="B73" s="37" t="s">
        <v>158</v>
      </c>
      <c r="C73" s="37" t="s">
        <v>84</v>
      </c>
      <c r="D73" s="37" t="s">
        <v>54</v>
      </c>
      <c r="E73" s="37">
        <v>21</v>
      </c>
      <c r="F73" s="37">
        <v>54</v>
      </c>
      <c r="G73" s="37">
        <v>21</v>
      </c>
      <c r="H73" s="37">
        <v>60</v>
      </c>
      <c r="I73" s="37" t="s">
        <v>86</v>
      </c>
      <c r="J73" s="37" t="s">
        <v>112</v>
      </c>
      <c r="K73" s="37" t="s">
        <v>86</v>
      </c>
      <c r="L73" s="37" t="s">
        <v>112</v>
      </c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5.75" customHeight="1">
      <c r="A74" s="37" t="s">
        <v>127</v>
      </c>
      <c r="B74" s="37" t="s">
        <v>159</v>
      </c>
      <c r="C74" s="37" t="s">
        <v>88</v>
      </c>
      <c r="D74" s="37" t="s">
        <v>54</v>
      </c>
      <c r="E74" s="37">
        <v>20</v>
      </c>
      <c r="F74" s="37">
        <v>54</v>
      </c>
      <c r="G74" s="37">
        <v>20</v>
      </c>
      <c r="H74" s="37">
        <v>48</v>
      </c>
      <c r="I74" s="37" t="s">
        <v>86</v>
      </c>
      <c r="J74" s="37" t="s">
        <v>112</v>
      </c>
      <c r="K74" s="37" t="s">
        <v>86</v>
      </c>
      <c r="L74" s="37" t="s">
        <v>112</v>
      </c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5.75" customHeight="1">
      <c r="A75" s="37" t="s">
        <v>127</v>
      </c>
      <c r="B75" s="37" t="s">
        <v>160</v>
      </c>
      <c r="C75" s="37" t="s">
        <v>84</v>
      </c>
      <c r="D75" s="37" t="s">
        <v>54</v>
      </c>
      <c r="E75" s="37">
        <v>21</v>
      </c>
      <c r="F75" s="37">
        <v>54</v>
      </c>
      <c r="G75" s="37">
        <v>21</v>
      </c>
      <c r="H75" s="37">
        <v>52</v>
      </c>
      <c r="I75" s="37" t="s">
        <v>86</v>
      </c>
      <c r="J75" s="37" t="s">
        <v>112</v>
      </c>
      <c r="K75" s="37" t="s">
        <v>86</v>
      </c>
      <c r="L75" s="37" t="s">
        <v>112</v>
      </c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5.75" customHeight="1">
      <c r="A76" s="37" t="s">
        <v>127</v>
      </c>
      <c r="B76" s="37" t="s">
        <v>161</v>
      </c>
      <c r="C76" s="37" t="s">
        <v>88</v>
      </c>
      <c r="D76" s="37" t="s">
        <v>54</v>
      </c>
      <c r="E76" s="37">
        <v>15</v>
      </c>
      <c r="F76" s="37">
        <v>55</v>
      </c>
      <c r="G76" s="37">
        <v>19</v>
      </c>
      <c r="H76" s="37">
        <v>55</v>
      </c>
      <c r="I76" s="37" t="s">
        <v>86</v>
      </c>
      <c r="J76" s="37" t="s">
        <v>112</v>
      </c>
      <c r="K76" s="37" t="s">
        <v>86</v>
      </c>
      <c r="L76" s="37" t="s">
        <v>112</v>
      </c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5.75" customHeight="1">
      <c r="A77" s="37" t="s">
        <v>162</v>
      </c>
      <c r="B77" s="37" t="s">
        <v>163</v>
      </c>
      <c r="C77" s="37" t="s">
        <v>84</v>
      </c>
      <c r="D77" s="37" t="s">
        <v>54</v>
      </c>
      <c r="E77" s="37">
        <v>29</v>
      </c>
      <c r="F77" s="37">
        <v>31</v>
      </c>
      <c r="G77" s="37">
        <v>29</v>
      </c>
      <c r="H77" s="37">
        <v>31</v>
      </c>
      <c r="I77" s="37" t="s">
        <v>86</v>
      </c>
      <c r="J77" s="37" t="s">
        <v>86</v>
      </c>
      <c r="K77" s="37" t="s">
        <v>86</v>
      </c>
      <c r="L77" s="37" t="s">
        <v>86</v>
      </c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5.75" customHeight="1">
      <c r="A78" s="37" t="s">
        <v>162</v>
      </c>
      <c r="B78" s="37" t="s">
        <v>164</v>
      </c>
      <c r="C78" s="37" t="s">
        <v>88</v>
      </c>
      <c r="D78" s="37" t="s">
        <v>52</v>
      </c>
      <c r="E78" s="37">
        <v>29</v>
      </c>
      <c r="F78" s="37">
        <v>30</v>
      </c>
      <c r="G78" s="37">
        <v>29</v>
      </c>
      <c r="H78" s="37">
        <v>30</v>
      </c>
      <c r="I78" s="37" t="s">
        <v>86</v>
      </c>
      <c r="J78" s="37" t="s">
        <v>86</v>
      </c>
      <c r="K78" s="37" t="s">
        <v>86</v>
      </c>
      <c r="L78" s="37" t="s">
        <v>86</v>
      </c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5.75" customHeight="1">
      <c r="A79" s="37" t="s">
        <v>162</v>
      </c>
      <c r="B79" s="37" t="s">
        <v>165</v>
      </c>
      <c r="C79" s="37" t="s">
        <v>84</v>
      </c>
      <c r="D79" s="37" t="s">
        <v>54</v>
      </c>
      <c r="E79" s="37">
        <v>29</v>
      </c>
      <c r="F79" s="37">
        <v>30</v>
      </c>
      <c r="G79" s="37">
        <v>30</v>
      </c>
      <c r="H79" s="37">
        <v>30</v>
      </c>
      <c r="I79" s="37" t="s">
        <v>86</v>
      </c>
      <c r="J79" s="37" t="s">
        <v>86</v>
      </c>
      <c r="K79" s="37" t="s">
        <v>86</v>
      </c>
      <c r="L79" s="37" t="s">
        <v>86</v>
      </c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5.75" customHeight="1">
      <c r="A80" s="37" t="s">
        <v>162</v>
      </c>
      <c r="B80" s="37" t="s">
        <v>166</v>
      </c>
      <c r="C80" s="37" t="s">
        <v>84</v>
      </c>
      <c r="D80" s="37" t="s">
        <v>54</v>
      </c>
      <c r="E80" s="37">
        <v>29</v>
      </c>
      <c r="F80" s="37">
        <v>31</v>
      </c>
      <c r="G80" s="37">
        <v>29</v>
      </c>
      <c r="H80" s="37">
        <v>29</v>
      </c>
      <c r="I80" s="37" t="s">
        <v>86</v>
      </c>
      <c r="J80" s="37" t="s">
        <v>86</v>
      </c>
      <c r="K80" s="37" t="s">
        <v>86</v>
      </c>
      <c r="L80" s="37" t="s">
        <v>86</v>
      </c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5.75" customHeight="1">
      <c r="A81" s="37" t="s">
        <v>162</v>
      </c>
      <c r="B81" s="37" t="s">
        <v>167</v>
      </c>
      <c r="C81" s="37" t="s">
        <v>84</v>
      </c>
      <c r="D81" s="37" t="s">
        <v>54</v>
      </c>
      <c r="E81" s="37">
        <v>29</v>
      </c>
      <c r="F81" s="37">
        <v>29</v>
      </c>
      <c r="G81" s="37">
        <v>29</v>
      </c>
      <c r="H81" s="37">
        <v>29</v>
      </c>
      <c r="I81" s="37" t="s">
        <v>86</v>
      </c>
      <c r="J81" s="37" t="s">
        <v>86</v>
      </c>
      <c r="K81" s="37" t="s">
        <v>86</v>
      </c>
      <c r="L81" s="37" t="s">
        <v>86</v>
      </c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5.75" customHeight="1">
      <c r="A82" s="37" t="s">
        <v>162</v>
      </c>
      <c r="B82" s="37" t="s">
        <v>168</v>
      </c>
      <c r="C82" s="37" t="s">
        <v>84</v>
      </c>
      <c r="D82" s="37" t="s">
        <v>54</v>
      </c>
      <c r="E82" s="37">
        <v>29</v>
      </c>
      <c r="F82" s="37">
        <v>29</v>
      </c>
      <c r="G82" s="37">
        <v>29</v>
      </c>
      <c r="H82" s="37">
        <v>29</v>
      </c>
      <c r="I82" s="37" t="s">
        <v>86</v>
      </c>
      <c r="J82" s="37" t="s">
        <v>86</v>
      </c>
      <c r="K82" s="37" t="s">
        <v>86</v>
      </c>
      <c r="L82" s="37" t="s">
        <v>86</v>
      </c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5.75" customHeight="1">
      <c r="A83" s="37" t="s">
        <v>162</v>
      </c>
      <c r="B83" s="37" t="s">
        <v>169</v>
      </c>
      <c r="C83" s="37" t="s">
        <v>84</v>
      </c>
      <c r="D83" s="37" t="s">
        <v>54</v>
      </c>
      <c r="E83" s="37">
        <v>30</v>
      </c>
      <c r="F83" s="37">
        <v>30</v>
      </c>
      <c r="G83" s="37">
        <v>30</v>
      </c>
      <c r="H83" s="37">
        <v>30</v>
      </c>
      <c r="I83" s="37" t="s">
        <v>86</v>
      </c>
      <c r="J83" s="37" t="s">
        <v>86</v>
      </c>
      <c r="K83" s="37" t="s">
        <v>86</v>
      </c>
      <c r="L83" s="37" t="s">
        <v>86</v>
      </c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5.75" customHeight="1">
      <c r="A84" s="37" t="s">
        <v>162</v>
      </c>
      <c r="B84" s="37" t="s">
        <v>170</v>
      </c>
      <c r="C84" s="37" t="s">
        <v>84</v>
      </c>
      <c r="D84" s="37" t="s">
        <v>51</v>
      </c>
      <c r="E84" s="37">
        <v>27</v>
      </c>
      <c r="F84" s="37">
        <v>28</v>
      </c>
      <c r="G84" s="37">
        <v>28</v>
      </c>
      <c r="H84" s="37">
        <v>28</v>
      </c>
      <c r="I84" s="37" t="s">
        <v>86</v>
      </c>
      <c r="J84" s="37" t="s">
        <v>86</v>
      </c>
      <c r="K84" s="37" t="s">
        <v>86</v>
      </c>
      <c r="L84" s="37" t="s">
        <v>86</v>
      </c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5.75" customHeight="1">
      <c r="A85" s="37" t="s">
        <v>162</v>
      </c>
      <c r="B85" s="37" t="s">
        <v>171</v>
      </c>
      <c r="C85" s="37" t="s">
        <v>84</v>
      </c>
      <c r="D85" s="37" t="s">
        <v>54</v>
      </c>
      <c r="E85" s="37">
        <v>29</v>
      </c>
      <c r="F85" s="37">
        <v>30</v>
      </c>
      <c r="G85" s="37">
        <v>29</v>
      </c>
      <c r="H85" s="37">
        <v>29</v>
      </c>
      <c r="I85" s="37" t="s">
        <v>86</v>
      </c>
      <c r="J85" s="37" t="s">
        <v>86</v>
      </c>
      <c r="K85" s="37" t="s">
        <v>86</v>
      </c>
      <c r="L85" s="37" t="s">
        <v>86</v>
      </c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5.75" customHeight="1">
      <c r="A86" s="37" t="s">
        <v>162</v>
      </c>
      <c r="B86" s="37" t="s">
        <v>172</v>
      </c>
      <c r="C86" s="37" t="s">
        <v>88</v>
      </c>
      <c r="D86" s="37" t="s">
        <v>54</v>
      </c>
      <c r="E86" s="37">
        <v>30</v>
      </c>
      <c r="F86" s="37">
        <v>31</v>
      </c>
      <c r="G86" s="37">
        <v>30</v>
      </c>
      <c r="H86" s="37">
        <v>31</v>
      </c>
      <c r="I86" s="37" t="s">
        <v>86</v>
      </c>
      <c r="J86" s="37" t="s">
        <v>86</v>
      </c>
      <c r="K86" s="37" t="s">
        <v>86</v>
      </c>
      <c r="L86" s="37" t="s">
        <v>86</v>
      </c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5.75" customHeight="1">
      <c r="A87" s="37" t="s">
        <v>162</v>
      </c>
      <c r="B87" s="37" t="s">
        <v>173</v>
      </c>
      <c r="C87" s="37" t="s">
        <v>88</v>
      </c>
      <c r="D87" s="37" t="s">
        <v>54</v>
      </c>
      <c r="E87" s="37">
        <v>32</v>
      </c>
      <c r="F87" s="37">
        <v>32</v>
      </c>
      <c r="G87" s="37">
        <v>31</v>
      </c>
      <c r="H87" s="37">
        <v>31</v>
      </c>
      <c r="I87" s="37" t="s">
        <v>86</v>
      </c>
      <c r="J87" s="37" t="s">
        <v>86</v>
      </c>
      <c r="K87" s="37" t="s">
        <v>86</v>
      </c>
      <c r="L87" s="37" t="s">
        <v>86</v>
      </c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5.75" customHeight="1">
      <c r="A88" s="37" t="s">
        <v>162</v>
      </c>
      <c r="B88" s="37" t="s">
        <v>174</v>
      </c>
      <c r="C88" s="37" t="s">
        <v>88</v>
      </c>
      <c r="D88" s="37" t="s">
        <v>54</v>
      </c>
      <c r="E88" s="37">
        <v>29</v>
      </c>
      <c r="F88" s="37">
        <v>31</v>
      </c>
      <c r="G88" s="37">
        <v>31</v>
      </c>
      <c r="H88" s="37">
        <v>31</v>
      </c>
      <c r="I88" s="37" t="s">
        <v>86</v>
      </c>
      <c r="J88" s="37" t="s">
        <v>86</v>
      </c>
      <c r="K88" s="37" t="s">
        <v>86</v>
      </c>
      <c r="L88" s="37" t="s">
        <v>86</v>
      </c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ht="15.75" customHeight="1">
      <c r="A89" s="37" t="s">
        <v>162</v>
      </c>
      <c r="B89" s="37" t="s">
        <v>175</v>
      </c>
      <c r="C89" s="37" t="s">
        <v>84</v>
      </c>
      <c r="D89" s="37" t="s">
        <v>54</v>
      </c>
      <c r="E89" s="37">
        <v>30</v>
      </c>
      <c r="F89" s="37">
        <v>36</v>
      </c>
      <c r="G89" s="37">
        <v>30</v>
      </c>
      <c r="H89" s="37">
        <v>36</v>
      </c>
      <c r="I89" s="37" t="s">
        <v>86</v>
      </c>
      <c r="J89" s="37" t="s">
        <v>86</v>
      </c>
      <c r="K89" s="37" t="s">
        <v>86</v>
      </c>
      <c r="L89" s="37" t="s">
        <v>86</v>
      </c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</row>
    <row r="90" spans="1:27" ht="15.75" customHeight="1">
      <c r="A90" s="37" t="s">
        <v>162</v>
      </c>
      <c r="B90" s="37" t="s">
        <v>176</v>
      </c>
      <c r="C90" s="37" t="s">
        <v>84</v>
      </c>
      <c r="D90" s="37" t="s">
        <v>54</v>
      </c>
      <c r="E90" s="37">
        <v>31</v>
      </c>
      <c r="F90" s="37">
        <v>32</v>
      </c>
      <c r="G90" s="37">
        <v>31</v>
      </c>
      <c r="H90" s="37">
        <v>31</v>
      </c>
      <c r="I90" s="37" t="s">
        <v>86</v>
      </c>
      <c r="J90" s="37" t="s">
        <v>86</v>
      </c>
      <c r="K90" s="37" t="s">
        <v>86</v>
      </c>
      <c r="L90" s="37" t="s">
        <v>86</v>
      </c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</row>
    <row r="91" spans="1:27" ht="15.75" customHeight="1">
      <c r="A91" s="37" t="s">
        <v>162</v>
      </c>
      <c r="B91" s="37" t="s">
        <v>177</v>
      </c>
      <c r="C91" s="37" t="s">
        <v>84</v>
      </c>
      <c r="D91" s="37" t="s">
        <v>55</v>
      </c>
      <c r="E91" s="37">
        <v>27</v>
      </c>
      <c r="F91" s="37">
        <v>35</v>
      </c>
      <c r="G91" s="37">
        <v>27</v>
      </c>
      <c r="H91" s="37">
        <v>35</v>
      </c>
      <c r="I91" s="37" t="s">
        <v>86</v>
      </c>
      <c r="J91" s="37" t="s">
        <v>86</v>
      </c>
      <c r="K91" s="37" t="s">
        <v>86</v>
      </c>
      <c r="L91" s="37" t="s">
        <v>86</v>
      </c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</row>
    <row r="92" spans="1:27" ht="15.75" customHeight="1">
      <c r="A92" s="37" t="s">
        <v>162</v>
      </c>
      <c r="B92" s="37" t="s">
        <v>178</v>
      </c>
      <c r="C92" s="37" t="s">
        <v>84</v>
      </c>
      <c r="D92" s="37" t="s">
        <v>54</v>
      </c>
      <c r="E92" s="37">
        <v>28</v>
      </c>
      <c r="F92" s="37">
        <v>29</v>
      </c>
      <c r="G92" s="37">
        <v>28</v>
      </c>
      <c r="H92" s="37">
        <v>29</v>
      </c>
      <c r="I92" s="37" t="s">
        <v>86</v>
      </c>
      <c r="J92" s="37" t="s">
        <v>86</v>
      </c>
      <c r="K92" s="37" t="s">
        <v>86</v>
      </c>
      <c r="L92" s="37" t="s">
        <v>86</v>
      </c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</row>
    <row r="93" spans="1:27" ht="15.75" customHeight="1">
      <c r="A93" s="37" t="s">
        <v>162</v>
      </c>
      <c r="B93" s="37" t="s">
        <v>179</v>
      </c>
      <c r="C93" s="37" t="s">
        <v>88</v>
      </c>
      <c r="D93" s="37" t="s">
        <v>54</v>
      </c>
      <c r="E93" s="37">
        <v>29</v>
      </c>
      <c r="F93" s="37">
        <v>30</v>
      </c>
      <c r="G93" s="37">
        <v>29</v>
      </c>
      <c r="H93" s="37">
        <v>30</v>
      </c>
      <c r="I93" s="37" t="s">
        <v>86</v>
      </c>
      <c r="J93" s="37" t="s">
        <v>86</v>
      </c>
      <c r="K93" s="37" t="s">
        <v>86</v>
      </c>
      <c r="L93" s="37" t="s">
        <v>86</v>
      </c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</row>
    <row r="94" spans="1:27" ht="15.75" customHeight="1">
      <c r="A94" s="37" t="s">
        <v>162</v>
      </c>
      <c r="B94" s="37" t="s">
        <v>180</v>
      </c>
      <c r="C94" s="37" t="s">
        <v>88</v>
      </c>
      <c r="D94" s="37" t="s">
        <v>54</v>
      </c>
      <c r="E94" s="37">
        <v>28</v>
      </c>
      <c r="F94" s="37">
        <v>36</v>
      </c>
      <c r="G94" s="37">
        <v>28</v>
      </c>
      <c r="H94" s="37">
        <v>36</v>
      </c>
      <c r="I94" s="37" t="s">
        <v>86</v>
      </c>
      <c r="J94" s="37" t="s">
        <v>86</v>
      </c>
      <c r="K94" s="37" t="s">
        <v>86</v>
      </c>
      <c r="L94" s="37" t="s">
        <v>86</v>
      </c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</row>
    <row r="95" spans="1:27" ht="15.75" customHeight="1">
      <c r="A95" s="37" t="s">
        <v>162</v>
      </c>
      <c r="B95" s="37" t="s">
        <v>181</v>
      </c>
      <c r="C95" s="37" t="s">
        <v>84</v>
      </c>
      <c r="D95" s="37" t="s">
        <v>54</v>
      </c>
      <c r="E95" s="37">
        <v>30</v>
      </c>
      <c r="F95" s="37">
        <v>30</v>
      </c>
      <c r="G95" s="37">
        <v>30</v>
      </c>
      <c r="H95" s="37">
        <v>30</v>
      </c>
      <c r="I95" s="37" t="s">
        <v>86</v>
      </c>
      <c r="J95" s="37" t="s">
        <v>86</v>
      </c>
      <c r="K95" s="37" t="s">
        <v>86</v>
      </c>
      <c r="L95" s="37" t="s">
        <v>86</v>
      </c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</row>
    <row r="96" spans="1:27" ht="15.75" customHeight="1">
      <c r="A96" s="37" t="s">
        <v>162</v>
      </c>
      <c r="B96" s="37" t="s">
        <v>182</v>
      </c>
      <c r="C96" s="37" t="s">
        <v>88</v>
      </c>
      <c r="D96" s="37" t="s">
        <v>54</v>
      </c>
      <c r="E96" s="37">
        <v>28</v>
      </c>
      <c r="F96" s="37">
        <v>29</v>
      </c>
      <c r="G96" s="37">
        <v>28</v>
      </c>
      <c r="H96" s="37">
        <v>29</v>
      </c>
      <c r="I96" s="37" t="s">
        <v>86</v>
      </c>
      <c r="J96" s="37" t="s">
        <v>86</v>
      </c>
      <c r="K96" s="37" t="s">
        <v>86</v>
      </c>
      <c r="L96" s="37" t="s">
        <v>86</v>
      </c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</row>
    <row r="97" spans="1:27" ht="15.75" customHeight="1">
      <c r="A97" s="37" t="s">
        <v>162</v>
      </c>
      <c r="B97" s="37" t="s">
        <v>183</v>
      </c>
      <c r="C97" s="37" t="s">
        <v>88</v>
      </c>
      <c r="D97" s="37" t="s">
        <v>54</v>
      </c>
      <c r="E97" s="37">
        <v>28</v>
      </c>
      <c r="F97" s="37">
        <v>29</v>
      </c>
      <c r="G97" s="37">
        <v>29</v>
      </c>
      <c r="H97" s="37">
        <v>34</v>
      </c>
      <c r="I97" s="37" t="s">
        <v>86</v>
      </c>
      <c r="J97" s="37" t="s">
        <v>86</v>
      </c>
      <c r="K97" s="37" t="s">
        <v>86</v>
      </c>
      <c r="L97" s="37" t="s">
        <v>86</v>
      </c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</row>
    <row r="98" spans="1:27" ht="15.75" customHeight="1">
      <c r="A98" s="37" t="s">
        <v>162</v>
      </c>
      <c r="B98" s="37" t="s">
        <v>184</v>
      </c>
      <c r="C98" s="37" t="s">
        <v>84</v>
      </c>
      <c r="D98" s="37" t="s">
        <v>54</v>
      </c>
      <c r="E98" s="37">
        <v>30</v>
      </c>
      <c r="F98" s="37">
        <v>31</v>
      </c>
      <c r="G98" s="37">
        <v>30</v>
      </c>
      <c r="H98" s="37">
        <v>31</v>
      </c>
      <c r="I98" s="37" t="s">
        <v>86</v>
      </c>
      <c r="J98" s="37" t="s">
        <v>86</v>
      </c>
      <c r="K98" s="37" t="s">
        <v>86</v>
      </c>
      <c r="L98" s="37" t="s">
        <v>86</v>
      </c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</row>
    <row r="99" spans="1:27" ht="15.75" customHeight="1">
      <c r="A99" s="37" t="s">
        <v>162</v>
      </c>
      <c r="B99" s="37" t="s">
        <v>185</v>
      </c>
      <c r="C99" s="37" t="s">
        <v>84</v>
      </c>
      <c r="D99" s="37" t="s">
        <v>55</v>
      </c>
      <c r="E99" s="37">
        <v>29</v>
      </c>
      <c r="F99" s="37">
        <v>29</v>
      </c>
      <c r="G99" s="37">
        <v>29</v>
      </c>
      <c r="H99" s="37">
        <v>29</v>
      </c>
      <c r="I99" s="37" t="s">
        <v>86</v>
      </c>
      <c r="J99" s="37" t="s">
        <v>86</v>
      </c>
      <c r="K99" s="37" t="s">
        <v>86</v>
      </c>
      <c r="L99" s="37" t="s">
        <v>86</v>
      </c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</row>
    <row r="100" spans="1:27" ht="15.75" customHeight="1">
      <c r="A100" s="37" t="s">
        <v>162</v>
      </c>
      <c r="B100" s="37" t="s">
        <v>186</v>
      </c>
      <c r="C100" s="37" t="s">
        <v>88</v>
      </c>
      <c r="D100" s="37" t="s">
        <v>54</v>
      </c>
      <c r="E100" s="37">
        <v>30</v>
      </c>
      <c r="F100" s="37">
        <v>36</v>
      </c>
      <c r="G100" s="37">
        <v>30</v>
      </c>
      <c r="H100" s="37">
        <v>36</v>
      </c>
      <c r="I100" s="37" t="s">
        <v>86</v>
      </c>
      <c r="J100" s="37" t="s">
        <v>86</v>
      </c>
      <c r="K100" s="37" t="s">
        <v>86</v>
      </c>
      <c r="L100" s="37" t="s">
        <v>86</v>
      </c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</row>
    <row r="101" spans="1:27" ht="15.75" customHeight="1">
      <c r="A101" s="37" t="s">
        <v>162</v>
      </c>
      <c r="B101" s="37" t="s">
        <v>187</v>
      </c>
      <c r="C101" s="37" t="s">
        <v>84</v>
      </c>
      <c r="D101" s="37" t="s">
        <v>55</v>
      </c>
      <c r="E101" s="37">
        <v>29</v>
      </c>
      <c r="F101" s="37">
        <v>31</v>
      </c>
      <c r="G101" s="37">
        <v>29</v>
      </c>
      <c r="H101" s="37">
        <v>31</v>
      </c>
      <c r="I101" s="37" t="s">
        <v>86</v>
      </c>
      <c r="J101" s="37" t="s">
        <v>86</v>
      </c>
      <c r="K101" s="37" t="s">
        <v>86</v>
      </c>
      <c r="L101" s="37" t="s">
        <v>86</v>
      </c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</row>
    <row r="102" spans="1:27" ht="15.75" customHeight="1">
      <c r="A102" s="37" t="s">
        <v>162</v>
      </c>
      <c r="B102" s="37" t="s">
        <v>188</v>
      </c>
      <c r="C102" s="37" t="s">
        <v>88</v>
      </c>
      <c r="D102" s="37" t="s">
        <v>54</v>
      </c>
      <c r="E102" s="37">
        <v>30</v>
      </c>
      <c r="F102" s="37">
        <v>36</v>
      </c>
      <c r="G102" s="37">
        <v>30</v>
      </c>
      <c r="H102" s="37">
        <v>36</v>
      </c>
      <c r="I102" s="37" t="s">
        <v>86</v>
      </c>
      <c r="J102" s="37" t="s">
        <v>86</v>
      </c>
      <c r="K102" s="37" t="s">
        <v>86</v>
      </c>
      <c r="L102" s="37" t="s">
        <v>86</v>
      </c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</row>
    <row r="103" spans="1:27" ht="15.75" customHeight="1">
      <c r="A103" s="37" t="s">
        <v>162</v>
      </c>
      <c r="B103" s="37" t="s">
        <v>189</v>
      </c>
      <c r="C103" s="37" t="s">
        <v>88</v>
      </c>
      <c r="D103" s="37" t="s">
        <v>51</v>
      </c>
      <c r="E103" s="37">
        <v>28</v>
      </c>
      <c r="F103" s="37">
        <v>37</v>
      </c>
      <c r="G103" s="37">
        <v>28</v>
      </c>
      <c r="H103" s="37">
        <v>37</v>
      </c>
      <c r="I103" s="37" t="s">
        <v>86</v>
      </c>
      <c r="J103" s="37" t="s">
        <v>86</v>
      </c>
      <c r="K103" s="37" t="s">
        <v>86</v>
      </c>
      <c r="L103" s="37" t="s">
        <v>86</v>
      </c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</row>
    <row r="104" spans="1:27" ht="15.75" customHeight="1">
      <c r="A104" s="37" t="s">
        <v>162</v>
      </c>
      <c r="B104" s="37" t="s">
        <v>190</v>
      </c>
      <c r="C104" s="37" t="s">
        <v>88</v>
      </c>
      <c r="D104" s="37" t="s">
        <v>54</v>
      </c>
      <c r="E104" s="37">
        <v>30</v>
      </c>
      <c r="F104" s="37">
        <v>35</v>
      </c>
      <c r="G104" s="37">
        <v>30</v>
      </c>
      <c r="H104" s="37">
        <v>35</v>
      </c>
      <c r="I104" s="37" t="s">
        <v>86</v>
      </c>
      <c r="J104" s="37" t="s">
        <v>86</v>
      </c>
      <c r="K104" s="37" t="s">
        <v>86</v>
      </c>
      <c r="L104" s="37" t="s">
        <v>86</v>
      </c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</row>
    <row r="105" spans="1:27" ht="15.75" customHeight="1">
      <c r="A105" s="37" t="s">
        <v>162</v>
      </c>
      <c r="B105" s="37" t="s">
        <v>191</v>
      </c>
      <c r="C105" s="37" t="s">
        <v>88</v>
      </c>
      <c r="D105" s="37" t="s">
        <v>54</v>
      </c>
      <c r="E105" s="37">
        <v>30</v>
      </c>
      <c r="F105" s="37">
        <v>36</v>
      </c>
      <c r="G105" s="37">
        <v>30</v>
      </c>
      <c r="H105" s="37">
        <v>36</v>
      </c>
      <c r="I105" s="37" t="s">
        <v>86</v>
      </c>
      <c r="J105" s="37" t="s">
        <v>86</v>
      </c>
      <c r="K105" s="37" t="s">
        <v>86</v>
      </c>
      <c r="L105" s="37" t="s">
        <v>86</v>
      </c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</row>
    <row r="106" spans="1:27" ht="15.75" customHeight="1">
      <c r="A106" s="37" t="s">
        <v>162</v>
      </c>
      <c r="B106" s="37" t="s">
        <v>192</v>
      </c>
      <c r="C106" s="37" t="s">
        <v>84</v>
      </c>
      <c r="D106" s="37" t="s">
        <v>54</v>
      </c>
      <c r="E106" s="37">
        <v>29</v>
      </c>
      <c r="F106" s="37">
        <v>38</v>
      </c>
      <c r="G106" s="37">
        <v>29</v>
      </c>
      <c r="H106" s="37">
        <v>38</v>
      </c>
      <c r="I106" s="37" t="s">
        <v>86</v>
      </c>
      <c r="J106" s="37" t="s">
        <v>86</v>
      </c>
      <c r="K106" s="37" t="s">
        <v>86</v>
      </c>
      <c r="L106" s="37" t="s">
        <v>86</v>
      </c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</row>
    <row r="107" spans="1:27" ht="15.75" customHeight="1">
      <c r="A107" s="37" t="s">
        <v>162</v>
      </c>
      <c r="B107" s="37" t="s">
        <v>193</v>
      </c>
      <c r="C107" s="37" t="s">
        <v>88</v>
      </c>
      <c r="D107" s="37" t="s">
        <v>55</v>
      </c>
      <c r="E107" s="37">
        <v>30</v>
      </c>
      <c r="F107" s="37">
        <v>35</v>
      </c>
      <c r="G107" s="37">
        <v>30</v>
      </c>
      <c r="H107" s="37">
        <v>35</v>
      </c>
      <c r="I107" s="37" t="s">
        <v>86</v>
      </c>
      <c r="J107" s="37" t="s">
        <v>86</v>
      </c>
      <c r="K107" s="37" t="s">
        <v>86</v>
      </c>
      <c r="L107" s="37" t="s">
        <v>86</v>
      </c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</row>
    <row r="108" spans="1:27" ht="15.75" customHeight="1">
      <c r="A108" s="37" t="s">
        <v>162</v>
      </c>
      <c r="B108" s="37" t="s">
        <v>194</v>
      </c>
      <c r="C108" s="37" t="s">
        <v>88</v>
      </c>
      <c r="D108" s="37" t="s">
        <v>54</v>
      </c>
      <c r="E108" s="37">
        <v>31</v>
      </c>
      <c r="F108" s="37">
        <v>35</v>
      </c>
      <c r="G108" s="37">
        <v>31</v>
      </c>
      <c r="H108" s="37">
        <v>35</v>
      </c>
      <c r="I108" s="37" t="s">
        <v>86</v>
      </c>
      <c r="J108" s="37" t="s">
        <v>86</v>
      </c>
      <c r="K108" s="37" t="s">
        <v>86</v>
      </c>
      <c r="L108" s="37" t="s">
        <v>86</v>
      </c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</row>
    <row r="109" spans="1:27" ht="15.75" customHeight="1">
      <c r="A109" s="37" t="s">
        <v>162</v>
      </c>
      <c r="B109" s="37" t="s">
        <v>195</v>
      </c>
      <c r="C109" s="37" t="s">
        <v>88</v>
      </c>
      <c r="D109" s="37" t="s">
        <v>54</v>
      </c>
      <c r="E109" s="37">
        <v>31</v>
      </c>
      <c r="F109" s="37">
        <v>35</v>
      </c>
      <c r="G109" s="37">
        <v>31</v>
      </c>
      <c r="H109" s="37">
        <v>35</v>
      </c>
      <c r="I109" s="37" t="s">
        <v>86</v>
      </c>
      <c r="J109" s="37" t="s">
        <v>86</v>
      </c>
      <c r="K109" s="37" t="s">
        <v>86</v>
      </c>
      <c r="L109" s="37" t="s">
        <v>86</v>
      </c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</row>
    <row r="110" spans="1:27" ht="15.75" customHeight="1">
      <c r="A110" s="37" t="s">
        <v>162</v>
      </c>
      <c r="B110" s="37" t="s">
        <v>196</v>
      </c>
      <c r="C110" s="37" t="s">
        <v>84</v>
      </c>
      <c r="D110" s="37" t="s">
        <v>54</v>
      </c>
      <c r="E110" s="37">
        <v>30</v>
      </c>
      <c r="F110" s="37">
        <v>36</v>
      </c>
      <c r="G110" s="37">
        <v>30</v>
      </c>
      <c r="H110" s="37">
        <v>36</v>
      </c>
      <c r="I110" s="37" t="s">
        <v>86</v>
      </c>
      <c r="J110" s="37" t="s">
        <v>86</v>
      </c>
      <c r="K110" s="37" t="s">
        <v>86</v>
      </c>
      <c r="L110" s="37" t="s">
        <v>86</v>
      </c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</row>
    <row r="111" spans="1:27" ht="15.75" customHeight="1">
      <c r="A111" s="37" t="s">
        <v>162</v>
      </c>
      <c r="B111" s="37" t="s">
        <v>197</v>
      </c>
      <c r="C111" s="37" t="s">
        <v>84</v>
      </c>
      <c r="D111" s="37" t="s">
        <v>54</v>
      </c>
      <c r="E111" s="37">
        <v>32</v>
      </c>
      <c r="F111" s="37">
        <v>35</v>
      </c>
      <c r="G111" s="37">
        <v>32</v>
      </c>
      <c r="H111" s="37">
        <v>35</v>
      </c>
      <c r="I111" s="37" t="s">
        <v>86</v>
      </c>
      <c r="J111" s="37" t="s">
        <v>86</v>
      </c>
      <c r="K111" s="37" t="s">
        <v>86</v>
      </c>
      <c r="L111" s="37" t="s">
        <v>86</v>
      </c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</row>
    <row r="112" spans="1:27" ht="15.75" customHeight="1">
      <c r="A112" s="37" t="s">
        <v>162</v>
      </c>
      <c r="B112" s="37" t="s">
        <v>198</v>
      </c>
      <c r="C112" s="37" t="s">
        <v>84</v>
      </c>
      <c r="D112" s="37" t="s">
        <v>54</v>
      </c>
      <c r="E112" s="37">
        <v>30</v>
      </c>
      <c r="F112" s="37">
        <v>32</v>
      </c>
      <c r="G112" s="37">
        <v>30</v>
      </c>
      <c r="H112" s="37">
        <v>32</v>
      </c>
      <c r="I112" s="37" t="s">
        <v>86</v>
      </c>
      <c r="J112" s="37" t="s">
        <v>86</v>
      </c>
      <c r="K112" s="37" t="s">
        <v>86</v>
      </c>
      <c r="L112" s="37" t="s">
        <v>86</v>
      </c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</row>
    <row r="113" spans="1:27" ht="15.75" customHeight="1">
      <c r="A113" s="37" t="s">
        <v>162</v>
      </c>
      <c r="B113" s="37" t="s">
        <v>199</v>
      </c>
      <c r="C113" s="37" t="s">
        <v>84</v>
      </c>
      <c r="D113" s="37" t="s">
        <v>54</v>
      </c>
      <c r="E113" s="37">
        <v>31</v>
      </c>
      <c r="F113" s="37">
        <v>31</v>
      </c>
      <c r="G113" s="37">
        <v>31</v>
      </c>
      <c r="H113" s="37">
        <v>31</v>
      </c>
      <c r="I113" s="37" t="s">
        <v>86</v>
      </c>
      <c r="J113" s="37" t="s">
        <v>86</v>
      </c>
      <c r="K113" s="37" t="s">
        <v>86</v>
      </c>
      <c r="L113" s="37" t="s">
        <v>86</v>
      </c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</row>
    <row r="114" spans="1:27" ht="15.75" customHeight="1">
      <c r="A114" s="37" t="s">
        <v>162</v>
      </c>
      <c r="B114" s="37" t="s">
        <v>200</v>
      </c>
      <c r="C114" s="37" t="s">
        <v>84</v>
      </c>
      <c r="D114" s="37" t="s">
        <v>54</v>
      </c>
      <c r="E114" s="37">
        <v>32</v>
      </c>
      <c r="F114" s="37">
        <v>35</v>
      </c>
      <c r="G114" s="37">
        <v>32</v>
      </c>
      <c r="H114" s="37">
        <v>35</v>
      </c>
      <c r="I114" s="37" t="s">
        <v>86</v>
      </c>
      <c r="J114" s="37" t="s">
        <v>86</v>
      </c>
      <c r="K114" s="37" t="s">
        <v>86</v>
      </c>
      <c r="L114" s="37" t="s">
        <v>86</v>
      </c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</row>
    <row r="115" spans="1:27" ht="15.75" customHeight="1">
      <c r="A115" s="37" t="s">
        <v>162</v>
      </c>
      <c r="B115" s="37" t="s">
        <v>201</v>
      </c>
      <c r="C115" s="37" t="s">
        <v>84</v>
      </c>
      <c r="D115" s="37" t="s">
        <v>54</v>
      </c>
      <c r="E115" s="37">
        <v>30</v>
      </c>
      <c r="F115" s="37">
        <v>37</v>
      </c>
      <c r="G115" s="37">
        <v>30</v>
      </c>
      <c r="H115" s="37">
        <v>37</v>
      </c>
      <c r="I115" s="37" t="s">
        <v>86</v>
      </c>
      <c r="J115" s="37" t="s">
        <v>86</v>
      </c>
      <c r="K115" s="37" t="s">
        <v>86</v>
      </c>
      <c r="L115" s="37" t="s">
        <v>86</v>
      </c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</row>
    <row r="116" spans="1:27" ht="15.75" customHeight="1">
      <c r="A116" s="37" t="s">
        <v>162</v>
      </c>
      <c r="B116" s="37" t="s">
        <v>202</v>
      </c>
      <c r="C116" s="37" t="s">
        <v>84</v>
      </c>
      <c r="D116" s="37" t="s">
        <v>54</v>
      </c>
      <c r="E116" s="37">
        <v>30</v>
      </c>
      <c r="F116" s="37">
        <v>31</v>
      </c>
      <c r="G116" s="37">
        <v>30</v>
      </c>
      <c r="H116" s="37">
        <v>31</v>
      </c>
      <c r="I116" s="37" t="s">
        <v>86</v>
      </c>
      <c r="J116" s="37" t="s">
        <v>86</v>
      </c>
      <c r="K116" s="37" t="s">
        <v>86</v>
      </c>
      <c r="L116" s="37" t="s">
        <v>86</v>
      </c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</row>
    <row r="117" spans="1:27" ht="15.75" customHeight="1">
      <c r="A117" s="37" t="s">
        <v>162</v>
      </c>
      <c r="B117" s="37" t="s">
        <v>203</v>
      </c>
      <c r="C117" s="37" t="s">
        <v>84</v>
      </c>
      <c r="D117" s="37" t="s">
        <v>55</v>
      </c>
      <c r="E117" s="37">
        <v>27</v>
      </c>
      <c r="F117" s="37">
        <v>35</v>
      </c>
      <c r="G117" s="37">
        <v>27</v>
      </c>
      <c r="H117" s="37">
        <v>35</v>
      </c>
      <c r="I117" s="37" t="s">
        <v>86</v>
      </c>
      <c r="J117" s="37" t="s">
        <v>86</v>
      </c>
      <c r="K117" s="37" t="s">
        <v>86</v>
      </c>
      <c r="L117" s="37" t="s">
        <v>86</v>
      </c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</row>
    <row r="118" spans="1:27" ht="15.75" customHeight="1">
      <c r="A118" s="37" t="s">
        <v>162</v>
      </c>
      <c r="B118" s="37" t="s">
        <v>204</v>
      </c>
      <c r="C118" s="37" t="s">
        <v>88</v>
      </c>
      <c r="D118" s="37" t="s">
        <v>51</v>
      </c>
      <c r="E118" s="37">
        <v>32</v>
      </c>
      <c r="F118" s="37">
        <v>33</v>
      </c>
      <c r="G118" s="37">
        <v>32</v>
      </c>
      <c r="H118" s="37">
        <v>33</v>
      </c>
      <c r="I118" s="37" t="s">
        <v>86</v>
      </c>
      <c r="J118" s="37" t="s">
        <v>86</v>
      </c>
      <c r="K118" s="37" t="s">
        <v>86</v>
      </c>
      <c r="L118" s="37" t="s">
        <v>86</v>
      </c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</row>
    <row r="119" spans="1:27" ht="15.75" customHeight="1">
      <c r="A119" s="37" t="s">
        <v>162</v>
      </c>
      <c r="B119" s="37" t="s">
        <v>205</v>
      </c>
      <c r="C119" s="37" t="s">
        <v>84</v>
      </c>
      <c r="D119" s="37" t="s">
        <v>55</v>
      </c>
      <c r="E119" s="37">
        <v>29</v>
      </c>
      <c r="F119" s="37">
        <v>36</v>
      </c>
      <c r="G119" s="37">
        <v>29</v>
      </c>
      <c r="H119" s="37">
        <v>36</v>
      </c>
      <c r="I119" s="37" t="s">
        <v>86</v>
      </c>
      <c r="J119" s="37" t="s">
        <v>86</v>
      </c>
      <c r="K119" s="37" t="s">
        <v>86</v>
      </c>
      <c r="L119" s="37" t="s">
        <v>86</v>
      </c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</row>
    <row r="120" spans="1:27" ht="15.75" customHeight="1">
      <c r="A120" s="37" t="s">
        <v>162</v>
      </c>
      <c r="B120" s="37" t="s">
        <v>206</v>
      </c>
      <c r="C120" s="37" t="s">
        <v>88</v>
      </c>
      <c r="D120" s="37" t="s">
        <v>54</v>
      </c>
      <c r="E120" s="37">
        <v>29</v>
      </c>
      <c r="F120" s="37">
        <v>35</v>
      </c>
      <c r="G120" s="37">
        <v>29</v>
      </c>
      <c r="H120" s="37">
        <v>35</v>
      </c>
      <c r="I120" s="37" t="s">
        <v>86</v>
      </c>
      <c r="J120" s="37" t="s">
        <v>86</v>
      </c>
      <c r="K120" s="37" t="s">
        <v>86</v>
      </c>
      <c r="L120" s="37" t="s">
        <v>86</v>
      </c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</row>
    <row r="121" spans="1:27" ht="15.75" customHeight="1">
      <c r="A121" s="37" t="s">
        <v>162</v>
      </c>
      <c r="B121" s="37" t="s">
        <v>207</v>
      </c>
      <c r="C121" s="37" t="s">
        <v>88</v>
      </c>
      <c r="D121" s="37" t="s">
        <v>54</v>
      </c>
      <c r="E121" s="37">
        <v>29</v>
      </c>
      <c r="F121" s="37">
        <v>30</v>
      </c>
      <c r="G121" s="37">
        <v>29</v>
      </c>
      <c r="H121" s="37">
        <v>30</v>
      </c>
      <c r="I121" s="37" t="s">
        <v>86</v>
      </c>
      <c r="J121" s="37" t="s">
        <v>86</v>
      </c>
      <c r="K121" s="37" t="s">
        <v>86</v>
      </c>
      <c r="L121" s="37" t="s">
        <v>86</v>
      </c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</row>
    <row r="122" spans="1:27" ht="15.75" customHeight="1">
      <c r="A122" s="37" t="s">
        <v>162</v>
      </c>
      <c r="B122" s="37" t="s">
        <v>208</v>
      </c>
      <c r="C122" s="37" t="s">
        <v>84</v>
      </c>
      <c r="D122" s="37" t="s">
        <v>54</v>
      </c>
      <c r="E122" s="37">
        <v>30</v>
      </c>
      <c r="F122" s="37">
        <v>36</v>
      </c>
      <c r="G122" s="37">
        <v>31</v>
      </c>
      <c r="H122" s="37">
        <v>36</v>
      </c>
      <c r="I122" s="37" t="s">
        <v>86</v>
      </c>
      <c r="J122" s="37" t="s">
        <v>86</v>
      </c>
      <c r="K122" s="37" t="s">
        <v>86</v>
      </c>
      <c r="L122" s="37" t="s">
        <v>86</v>
      </c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</row>
    <row r="123" spans="1:27" ht="15.75" customHeight="1">
      <c r="A123" s="37" t="s">
        <v>162</v>
      </c>
      <c r="B123" s="37" t="s">
        <v>209</v>
      </c>
      <c r="C123" s="37" t="s">
        <v>84</v>
      </c>
      <c r="D123" s="37" t="s">
        <v>55</v>
      </c>
      <c r="E123" s="37">
        <v>30</v>
      </c>
      <c r="F123" s="37">
        <v>32</v>
      </c>
      <c r="G123" s="37">
        <v>30</v>
      </c>
      <c r="H123" s="37">
        <v>32</v>
      </c>
      <c r="I123" s="37" t="s">
        <v>86</v>
      </c>
      <c r="J123" s="37" t="s">
        <v>86</v>
      </c>
      <c r="K123" s="37" t="s">
        <v>86</v>
      </c>
      <c r="L123" s="37" t="s">
        <v>86</v>
      </c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</row>
    <row r="124" spans="1:27" ht="15.75" customHeight="1">
      <c r="A124" s="37" t="s">
        <v>162</v>
      </c>
      <c r="B124" s="37" t="s">
        <v>210</v>
      </c>
      <c r="C124" s="37" t="s">
        <v>88</v>
      </c>
      <c r="D124" s="37" t="s">
        <v>54</v>
      </c>
      <c r="E124" s="37">
        <v>30</v>
      </c>
      <c r="F124" s="37">
        <v>31</v>
      </c>
      <c r="G124" s="37">
        <v>30</v>
      </c>
      <c r="H124" s="37">
        <v>31</v>
      </c>
      <c r="I124" s="37" t="s">
        <v>86</v>
      </c>
      <c r="J124" s="37" t="s">
        <v>86</v>
      </c>
      <c r="K124" s="37" t="s">
        <v>86</v>
      </c>
      <c r="L124" s="37" t="s">
        <v>86</v>
      </c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</row>
    <row r="125" spans="1:27" ht="15.75" customHeight="1">
      <c r="A125" s="37" t="s">
        <v>162</v>
      </c>
      <c r="B125" s="37" t="s">
        <v>211</v>
      </c>
      <c r="C125" s="37" t="s">
        <v>84</v>
      </c>
      <c r="D125" s="37" t="s">
        <v>54</v>
      </c>
      <c r="E125" s="37">
        <v>30</v>
      </c>
      <c r="F125" s="37">
        <v>35</v>
      </c>
      <c r="G125" s="37">
        <v>30</v>
      </c>
      <c r="H125" s="37">
        <v>35</v>
      </c>
      <c r="I125" s="37" t="s">
        <v>86</v>
      </c>
      <c r="J125" s="37" t="s">
        <v>86</v>
      </c>
      <c r="K125" s="37" t="s">
        <v>86</v>
      </c>
      <c r="L125" s="37" t="s">
        <v>86</v>
      </c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</row>
    <row r="126" spans="1:27" ht="15.75" customHeight="1">
      <c r="A126" s="37" t="s">
        <v>162</v>
      </c>
      <c r="B126" s="37" t="s">
        <v>212</v>
      </c>
      <c r="C126" s="37" t="s">
        <v>84</v>
      </c>
      <c r="D126" s="37" t="s">
        <v>54</v>
      </c>
      <c r="E126" s="37">
        <v>29</v>
      </c>
      <c r="F126" s="37">
        <v>35</v>
      </c>
      <c r="G126" s="37">
        <v>29</v>
      </c>
      <c r="H126" s="37">
        <v>35</v>
      </c>
      <c r="I126" s="37" t="s">
        <v>86</v>
      </c>
      <c r="J126" s="37" t="s">
        <v>86</v>
      </c>
      <c r="K126" s="37" t="s">
        <v>86</v>
      </c>
      <c r="L126" s="37" t="s">
        <v>86</v>
      </c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</row>
    <row r="127" spans="1:27" ht="15.75" customHeight="1">
      <c r="A127" s="37" t="s">
        <v>162</v>
      </c>
      <c r="B127" s="37" t="s">
        <v>213</v>
      </c>
      <c r="C127" s="37" t="s">
        <v>88</v>
      </c>
      <c r="D127" s="37" t="s">
        <v>54</v>
      </c>
      <c r="E127" s="37">
        <v>27</v>
      </c>
      <c r="F127" s="37">
        <v>35</v>
      </c>
      <c r="G127" s="37">
        <v>27</v>
      </c>
      <c r="H127" s="37">
        <v>35</v>
      </c>
      <c r="I127" s="37" t="s">
        <v>86</v>
      </c>
      <c r="J127" s="37" t="s">
        <v>86</v>
      </c>
      <c r="K127" s="37" t="s">
        <v>86</v>
      </c>
      <c r="L127" s="37" t="s">
        <v>86</v>
      </c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</row>
    <row r="128" spans="1:27" ht="15.75" customHeight="1">
      <c r="A128" s="37" t="s">
        <v>162</v>
      </c>
      <c r="B128" s="37" t="s">
        <v>214</v>
      </c>
      <c r="C128" s="37" t="s">
        <v>88</v>
      </c>
      <c r="D128" s="37" t="s">
        <v>54</v>
      </c>
      <c r="E128" s="37">
        <v>30</v>
      </c>
      <c r="F128" s="37">
        <v>36</v>
      </c>
      <c r="G128" s="37">
        <v>30</v>
      </c>
      <c r="H128" s="37">
        <v>36</v>
      </c>
      <c r="I128" s="37" t="s">
        <v>86</v>
      </c>
      <c r="J128" s="37" t="s">
        <v>86</v>
      </c>
      <c r="K128" s="37" t="s">
        <v>86</v>
      </c>
      <c r="L128" s="37" t="s">
        <v>86</v>
      </c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</row>
    <row r="129" spans="1:27" ht="15.75" customHeight="1">
      <c r="A129" s="37" t="s">
        <v>162</v>
      </c>
      <c r="B129" s="37" t="s">
        <v>215</v>
      </c>
      <c r="C129" s="37" t="s">
        <v>84</v>
      </c>
      <c r="D129" s="37" t="s">
        <v>55</v>
      </c>
      <c r="E129" s="37">
        <v>30</v>
      </c>
      <c r="F129" s="37">
        <v>30</v>
      </c>
      <c r="G129" s="37">
        <v>30</v>
      </c>
      <c r="H129" s="37">
        <v>30</v>
      </c>
      <c r="I129" s="37" t="s">
        <v>86</v>
      </c>
      <c r="J129" s="37" t="s">
        <v>86</v>
      </c>
      <c r="K129" s="37" t="s">
        <v>86</v>
      </c>
      <c r="L129" s="37" t="s">
        <v>86</v>
      </c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</row>
    <row r="130" spans="1:27" ht="15.75" customHeight="1">
      <c r="A130" s="37" t="s">
        <v>162</v>
      </c>
      <c r="B130" s="37" t="s">
        <v>216</v>
      </c>
      <c r="C130" s="37" t="s">
        <v>84</v>
      </c>
      <c r="D130" s="37" t="s">
        <v>54</v>
      </c>
      <c r="E130" s="37">
        <v>30</v>
      </c>
      <c r="F130" s="37">
        <v>37</v>
      </c>
      <c r="G130" s="37">
        <v>30</v>
      </c>
      <c r="H130" s="37">
        <v>37</v>
      </c>
      <c r="I130" s="37" t="s">
        <v>86</v>
      </c>
      <c r="J130" s="37" t="s">
        <v>86</v>
      </c>
      <c r="K130" s="37" t="s">
        <v>86</v>
      </c>
      <c r="L130" s="37" t="s">
        <v>86</v>
      </c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</row>
    <row r="131" spans="1:27" ht="15.75" customHeight="1">
      <c r="A131" s="37" t="s">
        <v>162</v>
      </c>
      <c r="B131" s="37" t="s">
        <v>217</v>
      </c>
      <c r="C131" s="37" t="s">
        <v>88</v>
      </c>
      <c r="D131" s="37" t="s">
        <v>55</v>
      </c>
      <c r="E131" s="37">
        <v>30</v>
      </c>
      <c r="F131" s="37">
        <v>31</v>
      </c>
      <c r="G131" s="37">
        <v>30</v>
      </c>
      <c r="H131" s="37">
        <v>31</v>
      </c>
      <c r="I131" s="37" t="s">
        <v>86</v>
      </c>
      <c r="J131" s="37" t="s">
        <v>86</v>
      </c>
      <c r="K131" s="37" t="s">
        <v>86</v>
      </c>
      <c r="L131" s="37" t="s">
        <v>86</v>
      </c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</row>
    <row r="132" spans="1:27" ht="15.75" customHeight="1">
      <c r="A132" s="37" t="s">
        <v>162</v>
      </c>
      <c r="B132" s="37" t="s">
        <v>218</v>
      </c>
      <c r="C132" s="37" t="s">
        <v>84</v>
      </c>
      <c r="D132" s="37" t="s">
        <v>52</v>
      </c>
      <c r="E132" s="37">
        <v>31</v>
      </c>
      <c r="F132" s="37">
        <v>33</v>
      </c>
      <c r="G132" s="37">
        <v>31</v>
      </c>
      <c r="H132" s="37">
        <v>33</v>
      </c>
      <c r="I132" s="37" t="s">
        <v>86</v>
      </c>
      <c r="J132" s="37" t="s">
        <v>86</v>
      </c>
      <c r="K132" s="37" t="s">
        <v>86</v>
      </c>
      <c r="L132" s="37" t="s">
        <v>86</v>
      </c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</row>
    <row r="133" spans="1:27" ht="15.75" customHeight="1">
      <c r="A133" s="37" t="s">
        <v>162</v>
      </c>
      <c r="B133" s="37" t="s">
        <v>219</v>
      </c>
      <c r="C133" s="37" t="s">
        <v>88</v>
      </c>
      <c r="D133" s="37" t="s">
        <v>54</v>
      </c>
      <c r="E133" s="37">
        <v>30</v>
      </c>
      <c r="F133" s="37">
        <v>30</v>
      </c>
      <c r="G133" s="37">
        <v>30</v>
      </c>
      <c r="H133" s="37">
        <v>30</v>
      </c>
      <c r="I133" s="37" t="s">
        <v>86</v>
      </c>
      <c r="J133" s="37" t="s">
        <v>86</v>
      </c>
      <c r="K133" s="37" t="s">
        <v>86</v>
      </c>
      <c r="L133" s="37" t="s">
        <v>86</v>
      </c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</row>
    <row r="134" spans="1:27" ht="15.75" customHeight="1">
      <c r="A134" s="37" t="s">
        <v>162</v>
      </c>
      <c r="B134" s="37" t="s">
        <v>220</v>
      </c>
      <c r="C134" s="37" t="s">
        <v>88</v>
      </c>
      <c r="D134" s="37" t="s">
        <v>54</v>
      </c>
      <c r="E134" s="37">
        <v>30</v>
      </c>
      <c r="F134" s="37">
        <v>30</v>
      </c>
      <c r="G134" s="37">
        <v>31</v>
      </c>
      <c r="H134" s="37">
        <v>31</v>
      </c>
      <c r="I134" s="37" t="s">
        <v>86</v>
      </c>
      <c r="J134" s="37" t="s">
        <v>86</v>
      </c>
      <c r="K134" s="37" t="s">
        <v>86</v>
      </c>
      <c r="L134" s="37" t="s">
        <v>86</v>
      </c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</row>
    <row r="135" spans="1:27" ht="15.75" customHeight="1">
      <c r="A135" s="37" t="s">
        <v>162</v>
      </c>
      <c r="B135" s="37" t="s">
        <v>221</v>
      </c>
      <c r="C135" s="37" t="s">
        <v>84</v>
      </c>
      <c r="D135" s="37" t="s">
        <v>54</v>
      </c>
      <c r="E135" s="37">
        <v>31</v>
      </c>
      <c r="F135" s="37">
        <v>33</v>
      </c>
      <c r="G135" s="37">
        <v>29</v>
      </c>
      <c r="H135" s="37">
        <v>30</v>
      </c>
      <c r="I135" s="37" t="s">
        <v>86</v>
      </c>
      <c r="J135" s="37" t="s">
        <v>86</v>
      </c>
      <c r="K135" s="37" t="s">
        <v>86</v>
      </c>
      <c r="L135" s="37" t="s">
        <v>86</v>
      </c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</row>
    <row r="136" spans="1:27" ht="15.75" customHeight="1">
      <c r="A136" s="37" t="s">
        <v>162</v>
      </c>
      <c r="B136" s="37" t="s">
        <v>222</v>
      </c>
      <c r="C136" s="37" t="s">
        <v>88</v>
      </c>
      <c r="D136" s="37" t="s">
        <v>54</v>
      </c>
      <c r="E136" s="37">
        <v>30</v>
      </c>
      <c r="F136" s="37">
        <v>31</v>
      </c>
      <c r="G136" s="37">
        <v>30</v>
      </c>
      <c r="H136" s="37">
        <v>31</v>
      </c>
      <c r="I136" s="37" t="s">
        <v>86</v>
      </c>
      <c r="J136" s="37" t="s">
        <v>86</v>
      </c>
      <c r="K136" s="37" t="s">
        <v>86</v>
      </c>
      <c r="L136" s="37" t="s">
        <v>86</v>
      </c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</row>
    <row r="137" spans="1:27" ht="15.75" customHeight="1">
      <c r="A137" s="37" t="s">
        <v>162</v>
      </c>
      <c r="B137" s="37" t="s">
        <v>223</v>
      </c>
      <c r="C137" s="37" t="s">
        <v>84</v>
      </c>
      <c r="D137" s="37" t="s">
        <v>54</v>
      </c>
      <c r="E137" s="37">
        <v>30</v>
      </c>
      <c r="F137" s="37">
        <v>33</v>
      </c>
      <c r="G137" s="37">
        <v>31</v>
      </c>
      <c r="H137" s="37">
        <v>33</v>
      </c>
      <c r="I137" s="37" t="s">
        <v>86</v>
      </c>
      <c r="J137" s="37" t="s">
        <v>86</v>
      </c>
      <c r="K137" s="37" t="s">
        <v>86</v>
      </c>
      <c r="L137" s="37" t="s">
        <v>86</v>
      </c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</row>
    <row r="138" spans="1:27" ht="15.75" customHeight="1">
      <c r="A138" s="37" t="s">
        <v>162</v>
      </c>
      <c r="B138" s="37" t="s">
        <v>224</v>
      </c>
      <c r="C138" s="37" t="s">
        <v>84</v>
      </c>
      <c r="D138" s="37" t="s">
        <v>54</v>
      </c>
      <c r="E138" s="37">
        <v>28</v>
      </c>
      <c r="F138" s="37">
        <v>31</v>
      </c>
      <c r="G138" s="37">
        <v>28</v>
      </c>
      <c r="H138" s="37">
        <v>31</v>
      </c>
      <c r="I138" s="37" t="s">
        <v>86</v>
      </c>
      <c r="J138" s="37" t="s">
        <v>86</v>
      </c>
      <c r="K138" s="37" t="s">
        <v>86</v>
      </c>
      <c r="L138" s="37" t="s">
        <v>86</v>
      </c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</row>
    <row r="139" spans="1:27" ht="15.75" customHeight="1">
      <c r="A139" s="37" t="s">
        <v>162</v>
      </c>
      <c r="B139" s="37" t="s">
        <v>225</v>
      </c>
      <c r="C139" s="37" t="s">
        <v>84</v>
      </c>
      <c r="D139" s="37" t="s">
        <v>52</v>
      </c>
      <c r="E139" s="37">
        <v>31</v>
      </c>
      <c r="F139" s="37">
        <v>31</v>
      </c>
      <c r="G139" s="37">
        <v>26</v>
      </c>
      <c r="H139" s="37">
        <v>31</v>
      </c>
      <c r="I139" s="37" t="s">
        <v>86</v>
      </c>
      <c r="J139" s="37" t="s">
        <v>86</v>
      </c>
      <c r="K139" s="37" t="s">
        <v>86</v>
      </c>
      <c r="L139" s="37" t="s">
        <v>86</v>
      </c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</row>
    <row r="140" spans="1:27" ht="15.75" customHeight="1">
      <c r="A140" s="37" t="s">
        <v>162</v>
      </c>
      <c r="B140" s="37" t="s">
        <v>226</v>
      </c>
      <c r="C140" s="37" t="s">
        <v>84</v>
      </c>
      <c r="D140" s="37" t="s">
        <v>54</v>
      </c>
      <c r="E140" s="37">
        <v>30</v>
      </c>
      <c r="F140" s="37">
        <v>35</v>
      </c>
      <c r="G140" s="37">
        <v>30</v>
      </c>
      <c r="H140" s="37">
        <v>35</v>
      </c>
      <c r="I140" s="37" t="s">
        <v>86</v>
      </c>
      <c r="J140" s="37" t="s">
        <v>86</v>
      </c>
      <c r="K140" s="37" t="s">
        <v>86</v>
      </c>
      <c r="L140" s="37" t="s">
        <v>86</v>
      </c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</row>
    <row r="141" spans="1:27" ht="15.75" customHeight="1">
      <c r="A141" s="37" t="s">
        <v>162</v>
      </c>
      <c r="B141" s="37" t="s">
        <v>227</v>
      </c>
      <c r="C141" s="37" t="s">
        <v>84</v>
      </c>
      <c r="D141" s="37" t="s">
        <v>55</v>
      </c>
      <c r="E141" s="37">
        <v>29</v>
      </c>
      <c r="F141" s="37">
        <v>30</v>
      </c>
      <c r="G141" s="37">
        <v>29</v>
      </c>
      <c r="H141" s="37">
        <v>30</v>
      </c>
      <c r="I141" s="37" t="s">
        <v>86</v>
      </c>
      <c r="J141" s="37" t="s">
        <v>86</v>
      </c>
      <c r="K141" s="37" t="s">
        <v>86</v>
      </c>
      <c r="L141" s="37" t="s">
        <v>86</v>
      </c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</row>
    <row r="142" spans="1:27" ht="15.75" customHeight="1">
      <c r="A142" s="37" t="s">
        <v>162</v>
      </c>
      <c r="B142" s="37" t="s">
        <v>228</v>
      </c>
      <c r="C142" s="37" t="s">
        <v>84</v>
      </c>
      <c r="D142" s="37" t="s">
        <v>55</v>
      </c>
      <c r="E142" s="37">
        <v>29</v>
      </c>
      <c r="F142" s="37">
        <v>31</v>
      </c>
      <c r="G142" s="37">
        <v>29</v>
      </c>
      <c r="H142" s="37">
        <v>31</v>
      </c>
      <c r="I142" s="37" t="s">
        <v>86</v>
      </c>
      <c r="J142" s="37" t="s">
        <v>86</v>
      </c>
      <c r="K142" s="37" t="s">
        <v>86</v>
      </c>
      <c r="L142" s="37" t="s">
        <v>86</v>
      </c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</row>
    <row r="143" spans="1:27" ht="15.75" customHeight="1">
      <c r="A143" s="37" t="s">
        <v>162</v>
      </c>
      <c r="B143" s="37" t="s">
        <v>229</v>
      </c>
      <c r="C143" s="37" t="s">
        <v>84</v>
      </c>
      <c r="D143" s="37" t="s">
        <v>51</v>
      </c>
      <c r="E143" s="37">
        <v>26</v>
      </c>
      <c r="F143" s="37">
        <v>30</v>
      </c>
      <c r="G143" s="37">
        <v>26</v>
      </c>
      <c r="H143" s="37">
        <v>30</v>
      </c>
      <c r="I143" s="37" t="s">
        <v>86</v>
      </c>
      <c r="J143" s="37" t="s">
        <v>86</v>
      </c>
      <c r="K143" s="37" t="s">
        <v>86</v>
      </c>
      <c r="L143" s="37" t="s">
        <v>86</v>
      </c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</row>
    <row r="144" spans="1:27" ht="15.75" customHeight="1">
      <c r="A144" s="37" t="s">
        <v>162</v>
      </c>
      <c r="B144" s="37" t="s">
        <v>230</v>
      </c>
      <c r="C144" s="37" t="s">
        <v>88</v>
      </c>
      <c r="D144" s="37" t="s">
        <v>55</v>
      </c>
      <c r="E144" s="37">
        <v>30</v>
      </c>
      <c r="F144" s="37">
        <v>32</v>
      </c>
      <c r="G144" s="37">
        <v>30</v>
      </c>
      <c r="H144" s="37">
        <v>32</v>
      </c>
      <c r="I144" s="37" t="s">
        <v>86</v>
      </c>
      <c r="J144" s="37" t="s">
        <v>86</v>
      </c>
      <c r="K144" s="37" t="s">
        <v>86</v>
      </c>
      <c r="L144" s="37" t="s">
        <v>86</v>
      </c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</row>
    <row r="145" spans="1:27" ht="15.75" customHeight="1">
      <c r="A145" s="37" t="s">
        <v>162</v>
      </c>
      <c r="B145" s="37" t="s">
        <v>231</v>
      </c>
      <c r="C145" s="37" t="s">
        <v>84</v>
      </c>
      <c r="D145" s="37" t="s">
        <v>55</v>
      </c>
      <c r="E145" s="37">
        <v>29</v>
      </c>
      <c r="F145" s="37">
        <v>31</v>
      </c>
      <c r="G145" s="37">
        <v>29</v>
      </c>
      <c r="H145" s="37">
        <v>31</v>
      </c>
      <c r="I145" s="37" t="s">
        <v>86</v>
      </c>
      <c r="J145" s="37" t="s">
        <v>86</v>
      </c>
      <c r="K145" s="37" t="s">
        <v>86</v>
      </c>
      <c r="L145" s="37" t="s">
        <v>86</v>
      </c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</row>
    <row r="146" spans="1:27" ht="15.75" customHeight="1">
      <c r="A146" s="37" t="s">
        <v>162</v>
      </c>
      <c r="B146" s="37" t="s">
        <v>232</v>
      </c>
      <c r="C146" s="37" t="s">
        <v>84</v>
      </c>
      <c r="D146" s="37" t="s">
        <v>55</v>
      </c>
      <c r="E146" s="37">
        <v>28</v>
      </c>
      <c r="F146" s="37">
        <v>30</v>
      </c>
      <c r="G146" s="37">
        <v>28</v>
      </c>
      <c r="H146" s="37">
        <v>30</v>
      </c>
      <c r="I146" s="37" t="s">
        <v>86</v>
      </c>
      <c r="J146" s="37" t="s">
        <v>86</v>
      </c>
      <c r="K146" s="37" t="s">
        <v>86</v>
      </c>
      <c r="L146" s="37" t="s">
        <v>86</v>
      </c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</row>
    <row r="147" spans="1:27" ht="15.75" customHeight="1">
      <c r="A147" s="37" t="s">
        <v>162</v>
      </c>
      <c r="B147" s="37" t="s">
        <v>233</v>
      </c>
      <c r="C147" s="37" t="s">
        <v>88</v>
      </c>
      <c r="D147" s="37" t="s">
        <v>51</v>
      </c>
      <c r="E147" s="37">
        <v>28</v>
      </c>
      <c r="F147" s="37">
        <v>33</v>
      </c>
      <c r="G147" s="37">
        <v>28</v>
      </c>
      <c r="H147" s="37">
        <v>33</v>
      </c>
      <c r="I147" s="37" t="s">
        <v>86</v>
      </c>
      <c r="J147" s="37" t="s">
        <v>86</v>
      </c>
      <c r="K147" s="37" t="s">
        <v>86</v>
      </c>
      <c r="L147" s="37" t="s">
        <v>86</v>
      </c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</row>
    <row r="148" spans="1:27" ht="15.75" customHeight="1">
      <c r="A148" s="37" t="s">
        <v>162</v>
      </c>
      <c r="B148" s="37" t="s">
        <v>234</v>
      </c>
      <c r="C148" s="37" t="s">
        <v>88</v>
      </c>
      <c r="D148" s="37" t="s">
        <v>55</v>
      </c>
      <c r="E148" s="37">
        <v>31</v>
      </c>
      <c r="F148" s="37">
        <v>32</v>
      </c>
      <c r="G148" s="37">
        <v>31</v>
      </c>
      <c r="H148" s="37">
        <v>32</v>
      </c>
      <c r="I148" s="37" t="s">
        <v>86</v>
      </c>
      <c r="J148" s="37" t="s">
        <v>86</v>
      </c>
      <c r="K148" s="37" t="s">
        <v>86</v>
      </c>
      <c r="L148" s="37" t="s">
        <v>86</v>
      </c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</row>
    <row r="149" spans="1:27" ht="15.75" customHeight="1">
      <c r="A149" s="37" t="s">
        <v>162</v>
      </c>
      <c r="B149" s="37" t="s">
        <v>235</v>
      </c>
      <c r="C149" s="37" t="s">
        <v>88</v>
      </c>
      <c r="D149" s="37" t="s">
        <v>55</v>
      </c>
      <c r="E149" s="37">
        <v>31</v>
      </c>
      <c r="F149" s="37">
        <v>31</v>
      </c>
      <c r="G149" s="37">
        <v>31</v>
      </c>
      <c r="H149" s="37">
        <v>31</v>
      </c>
      <c r="I149" s="37" t="s">
        <v>86</v>
      </c>
      <c r="J149" s="37" t="s">
        <v>86</v>
      </c>
      <c r="K149" s="37" t="s">
        <v>86</v>
      </c>
      <c r="L149" s="37" t="s">
        <v>86</v>
      </c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</row>
    <row r="150" spans="1:27" ht="15.75" customHeight="1">
      <c r="A150" s="37" t="s">
        <v>162</v>
      </c>
      <c r="B150" s="37" t="s">
        <v>236</v>
      </c>
      <c r="C150" s="37" t="s">
        <v>84</v>
      </c>
      <c r="D150" s="37" t="s">
        <v>54</v>
      </c>
      <c r="E150" s="37">
        <v>30</v>
      </c>
      <c r="F150" s="37">
        <v>30</v>
      </c>
      <c r="G150" s="37">
        <v>30</v>
      </c>
      <c r="H150" s="37">
        <v>32</v>
      </c>
      <c r="I150" s="37" t="s">
        <v>86</v>
      </c>
      <c r="J150" s="37" t="s">
        <v>86</v>
      </c>
      <c r="K150" s="37" t="s">
        <v>86</v>
      </c>
      <c r="L150" s="37" t="s">
        <v>86</v>
      </c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</row>
    <row r="151" spans="1:27" ht="15.75" customHeight="1">
      <c r="A151" s="37" t="s">
        <v>162</v>
      </c>
      <c r="B151" s="37" t="s">
        <v>237</v>
      </c>
      <c r="C151" s="37" t="s">
        <v>88</v>
      </c>
      <c r="D151" s="37" t="s">
        <v>54</v>
      </c>
      <c r="E151" s="37">
        <v>30</v>
      </c>
      <c r="F151" s="37">
        <v>31</v>
      </c>
      <c r="G151" s="37">
        <v>29</v>
      </c>
      <c r="H151" s="37">
        <v>29</v>
      </c>
      <c r="I151" s="37" t="s">
        <v>86</v>
      </c>
      <c r="J151" s="37" t="s">
        <v>86</v>
      </c>
      <c r="K151" s="37" t="s">
        <v>86</v>
      </c>
      <c r="L151" s="37" t="s">
        <v>86</v>
      </c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</row>
    <row r="152" spans="1:27" ht="15.75" customHeight="1">
      <c r="A152" s="38" t="s">
        <v>162</v>
      </c>
      <c r="B152" s="37" t="s">
        <v>238</v>
      </c>
      <c r="C152" s="38" t="s">
        <v>88</v>
      </c>
      <c r="D152" s="38" t="s">
        <v>54</v>
      </c>
      <c r="E152" s="38">
        <v>27</v>
      </c>
      <c r="F152" s="38">
        <v>44</v>
      </c>
      <c r="G152" s="38">
        <v>27</v>
      </c>
      <c r="H152" s="38">
        <v>44</v>
      </c>
      <c r="I152" s="38" t="s">
        <v>86</v>
      </c>
      <c r="J152" s="38" t="s">
        <v>112</v>
      </c>
      <c r="K152" s="38" t="s">
        <v>86</v>
      </c>
      <c r="L152" s="38" t="s">
        <v>112</v>
      </c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</row>
    <row r="153" spans="1:27" ht="15.75" customHeight="1">
      <c r="A153" s="37" t="s">
        <v>239</v>
      </c>
      <c r="B153" s="37" t="s">
        <v>240</v>
      </c>
      <c r="C153" s="37" t="s">
        <v>84</v>
      </c>
      <c r="D153" s="37" t="s">
        <v>54</v>
      </c>
      <c r="E153" s="37">
        <v>22</v>
      </c>
      <c r="F153" s="37">
        <v>22</v>
      </c>
      <c r="G153" s="37">
        <v>22</v>
      </c>
      <c r="H153" s="37">
        <v>22</v>
      </c>
      <c r="I153" s="37" t="s">
        <v>86</v>
      </c>
      <c r="J153" s="37" t="s">
        <v>86</v>
      </c>
      <c r="K153" s="37" t="s">
        <v>86</v>
      </c>
      <c r="L153" s="37" t="s">
        <v>86</v>
      </c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</row>
    <row r="154" spans="1:27" ht="15.75" customHeight="1">
      <c r="A154" s="37" t="s">
        <v>239</v>
      </c>
      <c r="B154" s="37" t="s">
        <v>241</v>
      </c>
      <c r="C154" s="37" t="s">
        <v>88</v>
      </c>
      <c r="D154" s="37" t="s">
        <v>52</v>
      </c>
      <c r="E154" s="37">
        <v>22</v>
      </c>
      <c r="F154" s="37">
        <v>22</v>
      </c>
      <c r="G154" s="37">
        <v>22</v>
      </c>
      <c r="H154" s="37">
        <v>22</v>
      </c>
      <c r="I154" s="37" t="s">
        <v>86</v>
      </c>
      <c r="J154" s="37" t="s">
        <v>86</v>
      </c>
      <c r="K154" s="37" t="s">
        <v>86</v>
      </c>
      <c r="L154" s="37" t="s">
        <v>86</v>
      </c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</row>
    <row r="155" spans="1:27" ht="15.75" customHeight="1">
      <c r="A155" s="37" t="s">
        <v>239</v>
      </c>
      <c r="B155" s="37" t="s">
        <v>242</v>
      </c>
      <c r="C155" s="37" t="s">
        <v>84</v>
      </c>
      <c r="D155" s="37" t="s">
        <v>54</v>
      </c>
      <c r="E155" s="37">
        <v>22</v>
      </c>
      <c r="F155" s="37">
        <v>22</v>
      </c>
      <c r="G155" s="37">
        <v>22</v>
      </c>
      <c r="H155" s="37">
        <v>22</v>
      </c>
      <c r="I155" s="37" t="s">
        <v>86</v>
      </c>
      <c r="J155" s="37" t="s">
        <v>86</v>
      </c>
      <c r="K155" s="37" t="s">
        <v>86</v>
      </c>
      <c r="L155" s="37" t="s">
        <v>86</v>
      </c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</row>
    <row r="156" spans="1:27" ht="15.75" customHeight="1">
      <c r="A156" s="37" t="s">
        <v>239</v>
      </c>
      <c r="B156" s="37" t="s">
        <v>243</v>
      </c>
      <c r="C156" s="37" t="s">
        <v>84</v>
      </c>
      <c r="D156" s="37" t="s">
        <v>54</v>
      </c>
      <c r="E156" s="37">
        <v>22</v>
      </c>
      <c r="F156" s="37">
        <v>27</v>
      </c>
      <c r="G156" s="37">
        <v>22</v>
      </c>
      <c r="H156" s="37">
        <v>27</v>
      </c>
      <c r="I156" s="37" t="s">
        <v>86</v>
      </c>
      <c r="J156" s="37" t="s">
        <v>86</v>
      </c>
      <c r="K156" s="37" t="s">
        <v>86</v>
      </c>
      <c r="L156" s="37" t="s">
        <v>86</v>
      </c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</row>
    <row r="157" spans="1:27" ht="15.75" customHeight="1">
      <c r="A157" s="37" t="s">
        <v>239</v>
      </c>
      <c r="B157" s="37" t="s">
        <v>244</v>
      </c>
      <c r="C157" s="37" t="s">
        <v>84</v>
      </c>
      <c r="D157" s="37" t="s">
        <v>54</v>
      </c>
      <c r="E157" s="37">
        <v>22</v>
      </c>
      <c r="F157" s="37">
        <v>22</v>
      </c>
      <c r="G157" s="37">
        <v>22</v>
      </c>
      <c r="H157" s="37">
        <v>22</v>
      </c>
      <c r="I157" s="37" t="s">
        <v>86</v>
      </c>
      <c r="J157" s="37" t="s">
        <v>86</v>
      </c>
      <c r="K157" s="37" t="s">
        <v>86</v>
      </c>
      <c r="L157" s="37" t="s">
        <v>86</v>
      </c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</row>
    <row r="158" spans="1:27" ht="15.75" customHeight="1">
      <c r="A158" s="37" t="s">
        <v>239</v>
      </c>
      <c r="B158" s="37" t="s">
        <v>245</v>
      </c>
      <c r="C158" s="37" t="s">
        <v>84</v>
      </c>
      <c r="D158" s="37" t="s">
        <v>54</v>
      </c>
      <c r="E158" s="37">
        <v>17</v>
      </c>
      <c r="F158" s="37">
        <v>22</v>
      </c>
      <c r="G158" s="37">
        <v>17</v>
      </c>
      <c r="H158" s="37">
        <v>22</v>
      </c>
      <c r="I158" s="37" t="s">
        <v>86</v>
      </c>
      <c r="J158" s="37" t="s">
        <v>86</v>
      </c>
      <c r="K158" s="37" t="s">
        <v>86</v>
      </c>
      <c r="L158" s="37" t="s">
        <v>86</v>
      </c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</row>
    <row r="159" spans="1:27" ht="15.75" customHeight="1">
      <c r="A159" s="37" t="s">
        <v>239</v>
      </c>
      <c r="B159" s="37" t="s">
        <v>246</v>
      </c>
      <c r="C159" s="37" t="s">
        <v>84</v>
      </c>
      <c r="D159" s="37" t="s">
        <v>54</v>
      </c>
      <c r="E159" s="37">
        <v>22</v>
      </c>
      <c r="F159" s="37">
        <v>22</v>
      </c>
      <c r="G159" s="37">
        <v>22</v>
      </c>
      <c r="H159" s="37">
        <v>22</v>
      </c>
      <c r="I159" s="37" t="s">
        <v>86</v>
      </c>
      <c r="J159" s="37" t="s">
        <v>86</v>
      </c>
      <c r="K159" s="37" t="s">
        <v>86</v>
      </c>
      <c r="L159" s="37" t="s">
        <v>86</v>
      </c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</row>
    <row r="160" spans="1:27" ht="15.75" customHeight="1">
      <c r="A160" s="37" t="s">
        <v>239</v>
      </c>
      <c r="B160" s="37" t="s">
        <v>247</v>
      </c>
      <c r="C160" s="37" t="s">
        <v>84</v>
      </c>
      <c r="D160" s="37" t="s">
        <v>51</v>
      </c>
      <c r="E160" s="37">
        <v>21</v>
      </c>
      <c r="F160" s="37">
        <v>21</v>
      </c>
      <c r="G160" s="37">
        <v>22</v>
      </c>
      <c r="H160" s="37">
        <v>22</v>
      </c>
      <c r="I160" s="37" t="s">
        <v>86</v>
      </c>
      <c r="J160" s="37" t="s">
        <v>86</v>
      </c>
      <c r="K160" s="37" t="s">
        <v>86</v>
      </c>
      <c r="L160" s="37" t="s">
        <v>86</v>
      </c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</row>
    <row r="161" spans="1:27" ht="15.75" customHeight="1">
      <c r="A161" s="37" t="s">
        <v>239</v>
      </c>
      <c r="B161" s="37" t="s">
        <v>248</v>
      </c>
      <c r="C161" s="37" t="s">
        <v>84</v>
      </c>
      <c r="D161" s="37" t="s">
        <v>54</v>
      </c>
      <c r="E161" s="37">
        <v>22</v>
      </c>
      <c r="F161" s="37">
        <v>22</v>
      </c>
      <c r="G161" s="37">
        <v>22</v>
      </c>
      <c r="H161" s="37">
        <v>22</v>
      </c>
      <c r="I161" s="37" t="s">
        <v>86</v>
      </c>
      <c r="J161" s="37" t="s">
        <v>86</v>
      </c>
      <c r="K161" s="37" t="s">
        <v>86</v>
      </c>
      <c r="L161" s="37" t="s">
        <v>86</v>
      </c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</row>
    <row r="162" spans="1:27" ht="15.75" customHeight="1">
      <c r="A162" s="37" t="s">
        <v>239</v>
      </c>
      <c r="B162" s="37" t="s">
        <v>249</v>
      </c>
      <c r="C162" s="37" t="s">
        <v>88</v>
      </c>
      <c r="D162" s="37" t="s">
        <v>54</v>
      </c>
      <c r="E162" s="37">
        <v>22</v>
      </c>
      <c r="F162" s="37">
        <v>22</v>
      </c>
      <c r="G162" s="37">
        <v>22</v>
      </c>
      <c r="H162" s="37">
        <v>22</v>
      </c>
      <c r="I162" s="37" t="s">
        <v>86</v>
      </c>
      <c r="J162" s="37" t="s">
        <v>86</v>
      </c>
      <c r="K162" s="37" t="s">
        <v>86</v>
      </c>
      <c r="L162" s="37" t="s">
        <v>86</v>
      </c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</row>
    <row r="163" spans="1:27" ht="15.75" customHeight="1">
      <c r="A163" s="37" t="s">
        <v>239</v>
      </c>
      <c r="B163" s="37" t="s">
        <v>250</v>
      </c>
      <c r="C163" s="37" t="s">
        <v>88</v>
      </c>
      <c r="D163" s="37" t="s">
        <v>54</v>
      </c>
      <c r="E163" s="37">
        <v>22</v>
      </c>
      <c r="F163" s="37">
        <v>22</v>
      </c>
      <c r="G163" s="37">
        <v>22</v>
      </c>
      <c r="H163" s="37">
        <v>22</v>
      </c>
      <c r="I163" s="37" t="s">
        <v>86</v>
      </c>
      <c r="J163" s="37" t="s">
        <v>86</v>
      </c>
      <c r="K163" s="37" t="s">
        <v>86</v>
      </c>
      <c r="L163" s="37" t="s">
        <v>86</v>
      </c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</row>
    <row r="164" spans="1:27" ht="15.75" customHeight="1">
      <c r="A164" s="37" t="s">
        <v>239</v>
      </c>
      <c r="B164" s="37" t="s">
        <v>251</v>
      </c>
      <c r="C164" s="37" t="s">
        <v>88</v>
      </c>
      <c r="D164" s="37" t="s">
        <v>54</v>
      </c>
      <c r="E164" s="37">
        <v>22</v>
      </c>
      <c r="F164" s="37">
        <v>22</v>
      </c>
      <c r="G164" s="37">
        <v>22</v>
      </c>
      <c r="H164" s="37">
        <v>22</v>
      </c>
      <c r="I164" s="37" t="s">
        <v>86</v>
      </c>
      <c r="J164" s="37" t="s">
        <v>86</v>
      </c>
      <c r="K164" s="37" t="s">
        <v>86</v>
      </c>
      <c r="L164" s="37" t="s">
        <v>86</v>
      </c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</row>
    <row r="165" spans="1:27" ht="15.75" customHeight="1">
      <c r="A165" s="37" t="s">
        <v>239</v>
      </c>
      <c r="B165" s="37" t="s">
        <v>252</v>
      </c>
      <c r="C165" s="37" t="s">
        <v>84</v>
      </c>
      <c r="D165" s="37" t="s">
        <v>54</v>
      </c>
      <c r="E165" s="37">
        <v>22</v>
      </c>
      <c r="F165" s="37">
        <v>23</v>
      </c>
      <c r="G165" s="37">
        <v>22</v>
      </c>
      <c r="H165" s="37">
        <v>23</v>
      </c>
      <c r="I165" s="37" t="s">
        <v>86</v>
      </c>
      <c r="J165" s="37" t="s">
        <v>86</v>
      </c>
      <c r="K165" s="37" t="s">
        <v>86</v>
      </c>
      <c r="L165" s="37" t="s">
        <v>86</v>
      </c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</row>
    <row r="166" spans="1:27" ht="15.75" customHeight="1">
      <c r="A166" s="37" t="s">
        <v>239</v>
      </c>
      <c r="B166" s="37" t="s">
        <v>253</v>
      </c>
      <c r="C166" s="37" t="s">
        <v>84</v>
      </c>
      <c r="D166" s="37" t="s">
        <v>54</v>
      </c>
      <c r="E166" s="37">
        <v>22</v>
      </c>
      <c r="F166" s="37">
        <v>22</v>
      </c>
      <c r="G166" s="37">
        <v>22</v>
      </c>
      <c r="H166" s="37">
        <v>22</v>
      </c>
      <c r="I166" s="37" t="s">
        <v>86</v>
      </c>
      <c r="J166" s="37" t="s">
        <v>86</v>
      </c>
      <c r="K166" s="37" t="s">
        <v>86</v>
      </c>
      <c r="L166" s="37" t="s">
        <v>86</v>
      </c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</row>
    <row r="167" spans="1:27" ht="15.75" customHeight="1">
      <c r="A167" s="37" t="s">
        <v>239</v>
      </c>
      <c r="B167" s="37" t="s">
        <v>254</v>
      </c>
      <c r="C167" s="37" t="s">
        <v>84</v>
      </c>
      <c r="D167" s="37" t="s">
        <v>55</v>
      </c>
      <c r="E167" s="37">
        <v>22</v>
      </c>
      <c r="F167" s="37">
        <v>22</v>
      </c>
      <c r="G167" s="37">
        <v>22</v>
      </c>
      <c r="H167" s="37">
        <v>22</v>
      </c>
      <c r="I167" s="37" t="s">
        <v>86</v>
      </c>
      <c r="J167" s="37" t="s">
        <v>86</v>
      </c>
      <c r="K167" s="37" t="s">
        <v>86</v>
      </c>
      <c r="L167" s="37" t="s">
        <v>86</v>
      </c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</row>
    <row r="168" spans="1:27" ht="15.75" customHeight="1">
      <c r="A168" s="37" t="s">
        <v>239</v>
      </c>
      <c r="B168" s="37" t="s">
        <v>255</v>
      </c>
      <c r="C168" s="37" t="s">
        <v>84</v>
      </c>
      <c r="D168" s="37" t="s">
        <v>54</v>
      </c>
      <c r="E168" s="37">
        <v>19</v>
      </c>
      <c r="F168" s="37">
        <v>22</v>
      </c>
      <c r="G168" s="37">
        <v>19</v>
      </c>
      <c r="H168" s="37">
        <v>22</v>
      </c>
      <c r="I168" s="37" t="s">
        <v>86</v>
      </c>
      <c r="J168" s="37" t="s">
        <v>86</v>
      </c>
      <c r="K168" s="37" t="s">
        <v>86</v>
      </c>
      <c r="L168" s="37" t="s">
        <v>86</v>
      </c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</row>
    <row r="169" spans="1:27" ht="15.75" customHeight="1">
      <c r="A169" s="37" t="s">
        <v>239</v>
      </c>
      <c r="B169" s="37" t="s">
        <v>256</v>
      </c>
      <c r="C169" s="37" t="s">
        <v>88</v>
      </c>
      <c r="D169" s="37" t="s">
        <v>54</v>
      </c>
      <c r="E169" s="37">
        <v>22</v>
      </c>
      <c r="F169" s="37">
        <v>22</v>
      </c>
      <c r="G169" s="37">
        <v>22</v>
      </c>
      <c r="H169" s="37">
        <v>22</v>
      </c>
      <c r="I169" s="37" t="s">
        <v>86</v>
      </c>
      <c r="J169" s="37" t="s">
        <v>86</v>
      </c>
      <c r="K169" s="37" t="s">
        <v>86</v>
      </c>
      <c r="L169" s="37" t="s">
        <v>86</v>
      </c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</row>
    <row r="170" spans="1:27" ht="15.75" customHeight="1">
      <c r="A170" s="37" t="s">
        <v>239</v>
      </c>
      <c r="B170" s="37" t="s">
        <v>257</v>
      </c>
      <c r="C170" s="37" t="s">
        <v>88</v>
      </c>
      <c r="D170" s="37" t="s">
        <v>54</v>
      </c>
      <c r="E170" s="37">
        <v>22</v>
      </c>
      <c r="F170" s="37">
        <v>22</v>
      </c>
      <c r="G170" s="37">
        <v>22</v>
      </c>
      <c r="H170" s="37">
        <v>22</v>
      </c>
      <c r="I170" s="37" t="s">
        <v>86</v>
      </c>
      <c r="J170" s="37" t="s">
        <v>86</v>
      </c>
      <c r="K170" s="37" t="s">
        <v>86</v>
      </c>
      <c r="L170" s="37" t="s">
        <v>86</v>
      </c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</row>
    <row r="171" spans="1:27" ht="15.75" customHeight="1">
      <c r="A171" s="37" t="s">
        <v>239</v>
      </c>
      <c r="B171" s="37" t="s">
        <v>258</v>
      </c>
      <c r="C171" s="37" t="s">
        <v>84</v>
      </c>
      <c r="D171" s="37" t="s">
        <v>54</v>
      </c>
      <c r="E171" s="37">
        <v>22</v>
      </c>
      <c r="F171" s="37">
        <v>22</v>
      </c>
      <c r="G171" s="37">
        <v>22</v>
      </c>
      <c r="H171" s="37">
        <v>22</v>
      </c>
      <c r="I171" s="37" t="s">
        <v>86</v>
      </c>
      <c r="J171" s="37" t="s">
        <v>86</v>
      </c>
      <c r="K171" s="37" t="s">
        <v>86</v>
      </c>
      <c r="L171" s="37" t="s">
        <v>86</v>
      </c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</row>
    <row r="172" spans="1:27" ht="15.75" customHeight="1">
      <c r="A172" s="37" t="s">
        <v>239</v>
      </c>
      <c r="B172" s="37" t="s">
        <v>259</v>
      </c>
      <c r="C172" s="37" t="s">
        <v>88</v>
      </c>
      <c r="D172" s="37" t="s">
        <v>54</v>
      </c>
      <c r="E172" s="37">
        <v>22</v>
      </c>
      <c r="F172" s="37">
        <v>22</v>
      </c>
      <c r="G172" s="37">
        <v>22</v>
      </c>
      <c r="H172" s="37">
        <v>22</v>
      </c>
      <c r="I172" s="37" t="s">
        <v>86</v>
      </c>
      <c r="J172" s="37" t="s">
        <v>86</v>
      </c>
      <c r="K172" s="37" t="s">
        <v>86</v>
      </c>
      <c r="L172" s="37" t="s">
        <v>86</v>
      </c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</row>
    <row r="173" spans="1:27" ht="15.75" customHeight="1">
      <c r="A173" s="37" t="s">
        <v>239</v>
      </c>
      <c r="B173" s="37" t="s">
        <v>260</v>
      </c>
      <c r="C173" s="37" t="s">
        <v>88</v>
      </c>
      <c r="D173" s="37" t="s">
        <v>54</v>
      </c>
      <c r="E173" s="37">
        <v>22</v>
      </c>
      <c r="F173" s="37">
        <v>22</v>
      </c>
      <c r="G173" s="37">
        <v>22</v>
      </c>
      <c r="H173" s="37">
        <v>22</v>
      </c>
      <c r="I173" s="37" t="s">
        <v>86</v>
      </c>
      <c r="J173" s="37" t="s">
        <v>86</v>
      </c>
      <c r="K173" s="37" t="s">
        <v>86</v>
      </c>
      <c r="L173" s="37" t="s">
        <v>86</v>
      </c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</row>
    <row r="174" spans="1:27" ht="15.75" customHeight="1">
      <c r="A174" s="37" t="s">
        <v>239</v>
      </c>
      <c r="B174" s="37" t="s">
        <v>261</v>
      </c>
      <c r="C174" s="37" t="s">
        <v>84</v>
      </c>
      <c r="D174" s="37" t="s">
        <v>54</v>
      </c>
      <c r="E174" s="37">
        <v>22</v>
      </c>
      <c r="F174" s="37">
        <v>23</v>
      </c>
      <c r="G174" s="37">
        <v>23</v>
      </c>
      <c r="H174" s="37">
        <v>23</v>
      </c>
      <c r="I174" s="37" t="s">
        <v>86</v>
      </c>
      <c r="J174" s="37" t="s">
        <v>86</v>
      </c>
      <c r="K174" s="37" t="s">
        <v>86</v>
      </c>
      <c r="L174" s="37" t="s">
        <v>86</v>
      </c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</row>
    <row r="175" spans="1:27" ht="15.75" customHeight="1">
      <c r="A175" s="37" t="s">
        <v>239</v>
      </c>
      <c r="B175" s="37" t="s">
        <v>262</v>
      </c>
      <c r="C175" s="37" t="s">
        <v>84</v>
      </c>
      <c r="D175" s="37" t="s">
        <v>55</v>
      </c>
      <c r="E175" s="37">
        <v>22</v>
      </c>
      <c r="F175" s="37">
        <v>22</v>
      </c>
      <c r="G175" s="37">
        <v>22</v>
      </c>
      <c r="H175" s="37">
        <v>22</v>
      </c>
      <c r="I175" s="37" t="s">
        <v>86</v>
      </c>
      <c r="J175" s="37" t="s">
        <v>86</v>
      </c>
      <c r="K175" s="37" t="s">
        <v>86</v>
      </c>
      <c r="L175" s="37" t="s">
        <v>86</v>
      </c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</row>
    <row r="176" spans="1:27" ht="15.75" customHeight="1">
      <c r="A176" s="37" t="s">
        <v>239</v>
      </c>
      <c r="B176" s="37" t="s">
        <v>263</v>
      </c>
      <c r="C176" s="37" t="s">
        <v>84</v>
      </c>
      <c r="D176" s="37" t="s">
        <v>55</v>
      </c>
      <c r="E176" s="37">
        <v>22</v>
      </c>
      <c r="F176" s="37">
        <v>22</v>
      </c>
      <c r="G176" s="37">
        <v>22</v>
      </c>
      <c r="H176" s="37">
        <v>22</v>
      </c>
      <c r="I176" s="37" t="s">
        <v>86</v>
      </c>
      <c r="J176" s="37" t="s">
        <v>86</v>
      </c>
      <c r="K176" s="37" t="s">
        <v>86</v>
      </c>
      <c r="L176" s="37" t="s">
        <v>86</v>
      </c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</row>
    <row r="177" spans="1:27" ht="15.75" customHeight="1">
      <c r="A177" s="37" t="s">
        <v>239</v>
      </c>
      <c r="B177" s="37" t="s">
        <v>264</v>
      </c>
      <c r="C177" s="37" t="s">
        <v>88</v>
      </c>
      <c r="D177" s="37" t="s">
        <v>51</v>
      </c>
      <c r="E177" s="37">
        <v>22</v>
      </c>
      <c r="F177" s="37">
        <v>22</v>
      </c>
      <c r="G177" s="37">
        <v>22</v>
      </c>
      <c r="H177" s="37">
        <v>22</v>
      </c>
      <c r="I177" s="37" t="s">
        <v>86</v>
      </c>
      <c r="J177" s="37" t="s">
        <v>86</v>
      </c>
      <c r="K177" s="37" t="s">
        <v>86</v>
      </c>
      <c r="L177" s="37" t="s">
        <v>86</v>
      </c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</row>
    <row r="178" spans="1:27" ht="15.75" customHeight="1">
      <c r="A178" s="37" t="s">
        <v>239</v>
      </c>
      <c r="B178" s="37" t="s">
        <v>265</v>
      </c>
      <c r="C178" s="37" t="s">
        <v>88</v>
      </c>
      <c r="D178" s="37" t="s">
        <v>54</v>
      </c>
      <c r="E178" s="37">
        <v>22</v>
      </c>
      <c r="F178" s="37">
        <v>31</v>
      </c>
      <c r="G178" s="37">
        <v>22</v>
      </c>
      <c r="H178" s="37">
        <v>31</v>
      </c>
      <c r="I178" s="37" t="s">
        <v>86</v>
      </c>
      <c r="J178" s="37" t="s">
        <v>86</v>
      </c>
      <c r="K178" s="37" t="s">
        <v>86</v>
      </c>
      <c r="L178" s="37" t="s">
        <v>86</v>
      </c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</row>
    <row r="179" spans="1:27" ht="15.75" customHeight="1">
      <c r="A179" s="37" t="s">
        <v>239</v>
      </c>
      <c r="B179" s="37" t="s">
        <v>266</v>
      </c>
      <c r="C179" s="37" t="s">
        <v>84</v>
      </c>
      <c r="D179" s="37" t="s">
        <v>54</v>
      </c>
      <c r="E179" s="37">
        <v>27</v>
      </c>
      <c r="F179" s="37">
        <v>30</v>
      </c>
      <c r="G179" s="37">
        <v>27</v>
      </c>
      <c r="H179" s="37">
        <v>31</v>
      </c>
      <c r="I179" s="37" t="s">
        <v>86</v>
      </c>
      <c r="J179" s="37" t="s">
        <v>86</v>
      </c>
      <c r="K179" s="37" t="s">
        <v>86</v>
      </c>
      <c r="L179" s="37" t="s">
        <v>86</v>
      </c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</row>
    <row r="180" spans="1:27" ht="15.75" customHeight="1">
      <c r="A180" s="37" t="s">
        <v>239</v>
      </c>
      <c r="B180" s="37" t="s">
        <v>267</v>
      </c>
      <c r="C180" s="37" t="s">
        <v>84</v>
      </c>
      <c r="D180" s="37" t="s">
        <v>54</v>
      </c>
      <c r="E180" s="37">
        <v>22</v>
      </c>
      <c r="F180" s="37">
        <v>22</v>
      </c>
      <c r="G180" s="37">
        <v>22</v>
      </c>
      <c r="H180" s="37">
        <v>22</v>
      </c>
      <c r="I180" s="37" t="s">
        <v>86</v>
      </c>
      <c r="J180" s="37" t="s">
        <v>86</v>
      </c>
      <c r="K180" s="37" t="s">
        <v>86</v>
      </c>
      <c r="L180" s="37" t="s">
        <v>86</v>
      </c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</row>
    <row r="181" spans="1:27" ht="15.75" customHeight="1">
      <c r="A181" s="37" t="s">
        <v>239</v>
      </c>
      <c r="B181" s="37" t="s">
        <v>268</v>
      </c>
      <c r="C181" s="37" t="s">
        <v>84</v>
      </c>
      <c r="D181" s="37" t="s">
        <v>54</v>
      </c>
      <c r="E181" s="37">
        <v>22</v>
      </c>
      <c r="F181" s="37">
        <v>32</v>
      </c>
      <c r="G181" s="37">
        <v>22</v>
      </c>
      <c r="H181" s="37">
        <v>32</v>
      </c>
      <c r="I181" s="37" t="s">
        <v>86</v>
      </c>
      <c r="J181" s="37" t="s">
        <v>86</v>
      </c>
      <c r="K181" s="37" t="s">
        <v>86</v>
      </c>
      <c r="L181" s="37" t="s">
        <v>86</v>
      </c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</row>
    <row r="182" spans="1:27" ht="15.75" customHeight="1">
      <c r="A182" s="37" t="s">
        <v>239</v>
      </c>
      <c r="B182" s="37" t="s">
        <v>269</v>
      </c>
      <c r="C182" s="37" t="s">
        <v>84</v>
      </c>
      <c r="D182" s="37" t="s">
        <v>55</v>
      </c>
      <c r="E182" s="37">
        <v>22</v>
      </c>
      <c r="F182" s="37">
        <v>22</v>
      </c>
      <c r="G182" s="37">
        <v>22</v>
      </c>
      <c r="H182" s="37">
        <v>22</v>
      </c>
      <c r="I182" s="37" t="s">
        <v>86</v>
      </c>
      <c r="J182" s="37" t="s">
        <v>86</v>
      </c>
      <c r="K182" s="37" t="s">
        <v>86</v>
      </c>
      <c r="L182" s="37" t="s">
        <v>86</v>
      </c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</row>
    <row r="183" spans="1:27" ht="15.75" customHeight="1">
      <c r="A183" s="37" t="s">
        <v>239</v>
      </c>
      <c r="B183" s="37" t="s">
        <v>270</v>
      </c>
      <c r="C183" s="37" t="s">
        <v>84</v>
      </c>
      <c r="D183" s="37" t="s">
        <v>54</v>
      </c>
      <c r="E183" s="37">
        <v>22</v>
      </c>
      <c r="F183" s="37">
        <v>22</v>
      </c>
      <c r="G183" s="37">
        <v>22</v>
      </c>
      <c r="H183" s="37">
        <v>22</v>
      </c>
      <c r="I183" s="37" t="s">
        <v>86</v>
      </c>
      <c r="J183" s="37" t="s">
        <v>86</v>
      </c>
      <c r="K183" s="37" t="s">
        <v>86</v>
      </c>
      <c r="L183" s="37" t="s">
        <v>86</v>
      </c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</row>
    <row r="184" spans="1:27" ht="15.75" customHeight="1">
      <c r="A184" s="37" t="s">
        <v>239</v>
      </c>
      <c r="B184" s="37" t="s">
        <v>271</v>
      </c>
      <c r="C184" s="37" t="s">
        <v>84</v>
      </c>
      <c r="D184" s="37" t="s">
        <v>51</v>
      </c>
      <c r="E184" s="37">
        <v>23</v>
      </c>
      <c r="F184" s="37">
        <v>29</v>
      </c>
      <c r="G184" s="37">
        <v>23</v>
      </c>
      <c r="H184" s="37">
        <v>29</v>
      </c>
      <c r="I184" s="37" t="s">
        <v>86</v>
      </c>
      <c r="J184" s="37" t="s">
        <v>86</v>
      </c>
      <c r="K184" s="37" t="s">
        <v>86</v>
      </c>
      <c r="L184" s="37" t="s">
        <v>86</v>
      </c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</row>
    <row r="185" spans="1:27" ht="15.75" customHeight="1">
      <c r="A185" s="37" t="s">
        <v>239</v>
      </c>
      <c r="B185" s="37" t="s">
        <v>272</v>
      </c>
      <c r="C185" s="37" t="s">
        <v>84</v>
      </c>
      <c r="D185" s="37" t="s">
        <v>54</v>
      </c>
      <c r="E185" s="37">
        <v>22</v>
      </c>
      <c r="F185" s="37">
        <v>22</v>
      </c>
      <c r="G185" s="37">
        <v>22</v>
      </c>
      <c r="H185" s="37">
        <v>22</v>
      </c>
      <c r="I185" s="37" t="s">
        <v>86</v>
      </c>
      <c r="J185" s="37" t="s">
        <v>86</v>
      </c>
      <c r="K185" s="37" t="s">
        <v>86</v>
      </c>
      <c r="L185" s="37" t="s">
        <v>86</v>
      </c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</row>
    <row r="186" spans="1:27" ht="15.75" customHeight="1">
      <c r="A186" s="37" t="s">
        <v>239</v>
      </c>
      <c r="B186" s="37" t="s">
        <v>273</v>
      </c>
      <c r="C186" s="37" t="s">
        <v>84</v>
      </c>
      <c r="D186" s="37" t="s">
        <v>55</v>
      </c>
      <c r="E186" s="37">
        <v>23</v>
      </c>
      <c r="F186" s="37">
        <v>23</v>
      </c>
      <c r="G186" s="37">
        <v>22</v>
      </c>
      <c r="H186" s="37">
        <v>22</v>
      </c>
      <c r="I186" s="37" t="s">
        <v>86</v>
      </c>
      <c r="J186" s="37" t="s">
        <v>86</v>
      </c>
      <c r="K186" s="37" t="s">
        <v>86</v>
      </c>
      <c r="L186" s="37" t="s">
        <v>86</v>
      </c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</row>
    <row r="187" spans="1:27" ht="15.75" customHeight="1">
      <c r="A187" s="37" t="s">
        <v>239</v>
      </c>
      <c r="B187" s="37" t="s">
        <v>274</v>
      </c>
      <c r="C187" s="37" t="s">
        <v>88</v>
      </c>
      <c r="D187" s="37" t="s">
        <v>51</v>
      </c>
      <c r="E187" s="37">
        <v>22</v>
      </c>
      <c r="F187" s="37">
        <v>22</v>
      </c>
      <c r="G187" s="37">
        <v>22</v>
      </c>
      <c r="H187" s="37">
        <v>22</v>
      </c>
      <c r="I187" s="37" t="s">
        <v>86</v>
      </c>
      <c r="J187" s="37" t="s">
        <v>86</v>
      </c>
      <c r="K187" s="37" t="s">
        <v>86</v>
      </c>
      <c r="L187" s="37" t="s">
        <v>86</v>
      </c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</row>
    <row r="188" spans="1:27" ht="15.75" customHeight="1">
      <c r="A188" s="37" t="s">
        <v>239</v>
      </c>
      <c r="B188" s="37" t="s">
        <v>275</v>
      </c>
      <c r="C188" s="37" t="s">
        <v>88</v>
      </c>
      <c r="D188" s="37" t="s">
        <v>54</v>
      </c>
      <c r="E188" s="37">
        <v>22</v>
      </c>
      <c r="F188" s="37">
        <v>22</v>
      </c>
      <c r="G188" s="37">
        <v>22</v>
      </c>
      <c r="H188" s="37">
        <v>22</v>
      </c>
      <c r="I188" s="37" t="s">
        <v>86</v>
      </c>
      <c r="J188" s="37" t="s">
        <v>86</v>
      </c>
      <c r="K188" s="37" t="s">
        <v>86</v>
      </c>
      <c r="L188" s="37" t="s">
        <v>86</v>
      </c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</row>
    <row r="189" spans="1:27" ht="15.75" customHeight="1">
      <c r="A189" s="37" t="s">
        <v>239</v>
      </c>
      <c r="B189" s="37" t="s">
        <v>276</v>
      </c>
      <c r="C189" s="37" t="s">
        <v>88</v>
      </c>
      <c r="D189" s="37" t="s">
        <v>51</v>
      </c>
      <c r="E189" s="37">
        <v>22</v>
      </c>
      <c r="F189" s="37">
        <v>22</v>
      </c>
      <c r="G189" s="37">
        <v>22</v>
      </c>
      <c r="H189" s="37">
        <v>23</v>
      </c>
      <c r="I189" s="37" t="s">
        <v>86</v>
      </c>
      <c r="J189" s="37" t="s">
        <v>86</v>
      </c>
      <c r="K189" s="37" t="s">
        <v>86</v>
      </c>
      <c r="L189" s="37" t="s">
        <v>86</v>
      </c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</row>
    <row r="190" spans="1:27" ht="15.75" customHeight="1">
      <c r="A190" s="37" t="s">
        <v>239</v>
      </c>
      <c r="B190" s="37" t="s">
        <v>277</v>
      </c>
      <c r="C190" s="37" t="s">
        <v>88</v>
      </c>
      <c r="D190" s="37" t="s">
        <v>51</v>
      </c>
      <c r="E190" s="37">
        <v>22</v>
      </c>
      <c r="F190" s="37">
        <v>23</v>
      </c>
      <c r="G190" s="37">
        <v>22</v>
      </c>
      <c r="H190" s="37">
        <v>23</v>
      </c>
      <c r="I190" s="37" t="s">
        <v>86</v>
      </c>
      <c r="J190" s="37" t="s">
        <v>86</v>
      </c>
      <c r="K190" s="37" t="s">
        <v>86</v>
      </c>
      <c r="L190" s="37" t="s">
        <v>86</v>
      </c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</row>
    <row r="191" spans="1:27" ht="15.75" customHeight="1">
      <c r="A191" s="37" t="s">
        <v>239</v>
      </c>
      <c r="B191" s="37" t="s">
        <v>278</v>
      </c>
      <c r="C191" s="37" t="s">
        <v>84</v>
      </c>
      <c r="D191" s="37" t="s">
        <v>55</v>
      </c>
      <c r="E191" s="37">
        <v>23</v>
      </c>
      <c r="F191" s="37">
        <v>23</v>
      </c>
      <c r="G191" s="37">
        <v>22</v>
      </c>
      <c r="H191" s="37">
        <v>22</v>
      </c>
      <c r="I191" s="37" t="s">
        <v>86</v>
      </c>
      <c r="J191" s="37" t="s">
        <v>86</v>
      </c>
      <c r="K191" s="37" t="s">
        <v>86</v>
      </c>
      <c r="L191" s="37" t="s">
        <v>86</v>
      </c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</row>
    <row r="192" spans="1:27" ht="15.75" customHeight="1">
      <c r="A192" s="37" t="s">
        <v>239</v>
      </c>
      <c r="B192" s="37" t="s">
        <v>279</v>
      </c>
      <c r="C192" s="37" t="s">
        <v>84</v>
      </c>
      <c r="D192" s="37" t="s">
        <v>55</v>
      </c>
      <c r="E192" s="37">
        <v>22</v>
      </c>
      <c r="F192" s="37">
        <v>22</v>
      </c>
      <c r="G192" s="37">
        <v>22</v>
      </c>
      <c r="H192" s="37">
        <v>22</v>
      </c>
      <c r="I192" s="37" t="s">
        <v>86</v>
      </c>
      <c r="J192" s="37" t="s">
        <v>86</v>
      </c>
      <c r="K192" s="37" t="s">
        <v>86</v>
      </c>
      <c r="L192" s="37" t="s">
        <v>86</v>
      </c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</row>
    <row r="193" spans="1:27" ht="15.75" customHeight="1">
      <c r="A193" s="37" t="s">
        <v>239</v>
      </c>
      <c r="B193" s="37" t="s">
        <v>280</v>
      </c>
      <c r="C193" s="37" t="s">
        <v>88</v>
      </c>
      <c r="D193" s="37" t="s">
        <v>55</v>
      </c>
      <c r="E193" s="37">
        <v>23</v>
      </c>
      <c r="F193" s="37">
        <v>23</v>
      </c>
      <c r="G193" s="37">
        <v>22</v>
      </c>
      <c r="H193" s="37">
        <v>22</v>
      </c>
      <c r="I193" s="37" t="s">
        <v>86</v>
      </c>
      <c r="J193" s="37" t="s">
        <v>86</v>
      </c>
      <c r="K193" s="37" t="s">
        <v>86</v>
      </c>
      <c r="L193" s="37" t="s">
        <v>86</v>
      </c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</row>
    <row r="194" spans="1:27" ht="15.75" customHeight="1">
      <c r="A194" s="37" t="s">
        <v>239</v>
      </c>
      <c r="B194" s="37" t="s">
        <v>281</v>
      </c>
      <c r="C194" s="37" t="s">
        <v>84</v>
      </c>
      <c r="D194" s="37" t="s">
        <v>52</v>
      </c>
      <c r="E194" s="37">
        <v>23</v>
      </c>
      <c r="F194" s="37">
        <v>24</v>
      </c>
      <c r="G194" s="37">
        <v>22</v>
      </c>
      <c r="H194" s="37">
        <v>23</v>
      </c>
      <c r="I194" s="37" t="s">
        <v>86</v>
      </c>
      <c r="J194" s="37" t="s">
        <v>86</v>
      </c>
      <c r="K194" s="37" t="s">
        <v>86</v>
      </c>
      <c r="L194" s="37" t="s">
        <v>86</v>
      </c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</row>
    <row r="195" spans="1:27" ht="15.75" customHeight="1">
      <c r="A195" s="37" t="s">
        <v>239</v>
      </c>
      <c r="B195" s="37" t="s">
        <v>282</v>
      </c>
      <c r="C195" s="37" t="s">
        <v>88</v>
      </c>
      <c r="D195" s="37" t="s">
        <v>54</v>
      </c>
      <c r="E195" s="37">
        <v>23</v>
      </c>
      <c r="F195" s="37">
        <v>24</v>
      </c>
      <c r="G195" s="37">
        <v>22</v>
      </c>
      <c r="H195" s="37">
        <v>23</v>
      </c>
      <c r="I195" s="37" t="s">
        <v>86</v>
      </c>
      <c r="J195" s="37" t="s">
        <v>86</v>
      </c>
      <c r="K195" s="37" t="s">
        <v>86</v>
      </c>
      <c r="L195" s="37" t="s">
        <v>86</v>
      </c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</row>
    <row r="196" spans="1:27" ht="15.75" customHeight="1">
      <c r="A196" s="37" t="s">
        <v>239</v>
      </c>
      <c r="B196" s="37" t="s">
        <v>283</v>
      </c>
      <c r="C196" s="37" t="s">
        <v>84</v>
      </c>
      <c r="D196" s="37" t="s">
        <v>54</v>
      </c>
      <c r="E196" s="37">
        <v>22</v>
      </c>
      <c r="F196" s="37">
        <v>22</v>
      </c>
      <c r="G196" s="37">
        <v>22</v>
      </c>
      <c r="H196" s="37">
        <v>22</v>
      </c>
      <c r="I196" s="37" t="s">
        <v>86</v>
      </c>
      <c r="J196" s="37" t="s">
        <v>86</v>
      </c>
      <c r="K196" s="37" t="s">
        <v>86</v>
      </c>
      <c r="L196" s="37" t="s">
        <v>86</v>
      </c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</row>
    <row r="197" spans="1:27" ht="15.75" customHeight="1">
      <c r="A197" s="37" t="s">
        <v>239</v>
      </c>
      <c r="B197" s="37" t="s">
        <v>284</v>
      </c>
      <c r="C197" s="37" t="s">
        <v>84</v>
      </c>
      <c r="D197" s="37" t="s">
        <v>52</v>
      </c>
      <c r="E197" s="37">
        <v>23</v>
      </c>
      <c r="F197" s="37">
        <v>23</v>
      </c>
      <c r="G197" s="37">
        <v>22</v>
      </c>
      <c r="H197" s="37">
        <v>22</v>
      </c>
      <c r="I197" s="37" t="s">
        <v>86</v>
      </c>
      <c r="J197" s="37" t="s">
        <v>86</v>
      </c>
      <c r="K197" s="37" t="s">
        <v>86</v>
      </c>
      <c r="L197" s="37" t="s">
        <v>86</v>
      </c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</row>
    <row r="198" spans="1:27" ht="15.75" customHeight="1">
      <c r="A198" s="37" t="s">
        <v>239</v>
      </c>
      <c r="B198" s="37" t="s">
        <v>285</v>
      </c>
      <c r="C198" s="37" t="s">
        <v>84</v>
      </c>
      <c r="D198" s="37" t="s">
        <v>55</v>
      </c>
      <c r="E198" s="37">
        <v>23</v>
      </c>
      <c r="F198" s="37">
        <v>23</v>
      </c>
      <c r="G198" s="37">
        <v>22</v>
      </c>
      <c r="H198" s="37">
        <v>22</v>
      </c>
      <c r="I198" s="37" t="s">
        <v>86</v>
      </c>
      <c r="J198" s="37" t="s">
        <v>86</v>
      </c>
      <c r="K198" s="37" t="s">
        <v>86</v>
      </c>
      <c r="L198" s="37" t="s">
        <v>86</v>
      </c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</row>
    <row r="199" spans="1:27" ht="15.75" customHeight="1">
      <c r="A199" s="37" t="s">
        <v>239</v>
      </c>
      <c r="B199" s="37" t="s">
        <v>286</v>
      </c>
      <c r="C199" s="37" t="s">
        <v>84</v>
      </c>
      <c r="D199" s="37" t="s">
        <v>55</v>
      </c>
      <c r="E199" s="37">
        <v>22</v>
      </c>
      <c r="F199" s="37">
        <v>33</v>
      </c>
      <c r="G199" s="37">
        <v>22</v>
      </c>
      <c r="H199" s="37">
        <v>34</v>
      </c>
      <c r="I199" s="37" t="s">
        <v>86</v>
      </c>
      <c r="J199" s="37" t="s">
        <v>125</v>
      </c>
      <c r="K199" s="37" t="s">
        <v>86</v>
      </c>
      <c r="L199" s="37" t="s">
        <v>125</v>
      </c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</row>
    <row r="200" spans="1:27" ht="15.75" customHeight="1">
      <c r="A200" s="37" t="s">
        <v>239</v>
      </c>
      <c r="B200" s="37" t="s">
        <v>287</v>
      </c>
      <c r="C200" s="37" t="s">
        <v>84</v>
      </c>
      <c r="D200" s="37" t="s">
        <v>55</v>
      </c>
      <c r="E200" s="37">
        <v>22</v>
      </c>
      <c r="F200" s="37">
        <v>22</v>
      </c>
      <c r="G200" s="37">
        <v>22</v>
      </c>
      <c r="H200" s="37">
        <v>22</v>
      </c>
      <c r="I200" s="37" t="s">
        <v>86</v>
      </c>
      <c r="J200" s="37" t="s">
        <v>86</v>
      </c>
      <c r="K200" s="37" t="s">
        <v>86</v>
      </c>
      <c r="L200" s="37" t="s">
        <v>86</v>
      </c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</row>
    <row r="201" spans="1:27" ht="15.75" customHeight="1">
      <c r="A201" s="37" t="s">
        <v>239</v>
      </c>
      <c r="B201" s="37" t="s">
        <v>288</v>
      </c>
      <c r="C201" s="37" t="s">
        <v>88</v>
      </c>
      <c r="D201" s="37" t="s">
        <v>51</v>
      </c>
      <c r="E201" s="37">
        <v>22</v>
      </c>
      <c r="F201" s="37">
        <v>22</v>
      </c>
      <c r="G201" s="37">
        <v>22</v>
      </c>
      <c r="H201" s="37">
        <v>22</v>
      </c>
      <c r="I201" s="37" t="s">
        <v>86</v>
      </c>
      <c r="J201" s="37" t="s">
        <v>86</v>
      </c>
      <c r="K201" s="37" t="s">
        <v>86</v>
      </c>
      <c r="L201" s="37" t="s">
        <v>86</v>
      </c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</row>
    <row r="202" spans="1:27" ht="15.75" customHeight="1">
      <c r="A202" s="37" t="s">
        <v>239</v>
      </c>
      <c r="B202" s="37" t="s">
        <v>289</v>
      </c>
      <c r="C202" s="37" t="s">
        <v>84</v>
      </c>
      <c r="D202" s="37" t="s">
        <v>51</v>
      </c>
      <c r="E202" s="37">
        <v>22</v>
      </c>
      <c r="F202" s="37">
        <v>22</v>
      </c>
      <c r="G202" s="37">
        <v>22</v>
      </c>
      <c r="H202" s="37">
        <v>22</v>
      </c>
      <c r="I202" s="37" t="s">
        <v>86</v>
      </c>
      <c r="J202" s="37" t="s">
        <v>86</v>
      </c>
      <c r="K202" s="37" t="s">
        <v>86</v>
      </c>
      <c r="L202" s="37" t="s">
        <v>86</v>
      </c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</row>
    <row r="203" spans="1:27" ht="15.75" customHeight="1">
      <c r="A203" s="37" t="s">
        <v>239</v>
      </c>
      <c r="B203" s="37" t="s">
        <v>290</v>
      </c>
      <c r="C203" s="37" t="s">
        <v>88</v>
      </c>
      <c r="D203" s="37" t="s">
        <v>55</v>
      </c>
      <c r="E203" s="37">
        <v>22</v>
      </c>
      <c r="F203" s="37">
        <v>22</v>
      </c>
      <c r="G203" s="37">
        <v>22</v>
      </c>
      <c r="H203" s="37">
        <v>22</v>
      </c>
      <c r="I203" s="37" t="s">
        <v>86</v>
      </c>
      <c r="J203" s="37" t="s">
        <v>86</v>
      </c>
      <c r="K203" s="37" t="s">
        <v>86</v>
      </c>
      <c r="L203" s="37" t="s">
        <v>86</v>
      </c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</row>
    <row r="204" spans="1:27" ht="15.75" customHeight="1">
      <c r="A204" s="37" t="s">
        <v>239</v>
      </c>
      <c r="B204" s="37" t="s">
        <v>291</v>
      </c>
      <c r="C204" s="37" t="s">
        <v>84</v>
      </c>
      <c r="D204" s="37" t="s">
        <v>55</v>
      </c>
      <c r="E204" s="37">
        <v>22</v>
      </c>
      <c r="F204" s="37">
        <v>22</v>
      </c>
      <c r="G204" s="37">
        <v>22</v>
      </c>
      <c r="H204" s="37">
        <v>22</v>
      </c>
      <c r="I204" s="37" t="s">
        <v>86</v>
      </c>
      <c r="J204" s="37" t="s">
        <v>86</v>
      </c>
      <c r="K204" s="37" t="s">
        <v>86</v>
      </c>
      <c r="L204" s="37" t="s">
        <v>86</v>
      </c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</row>
    <row r="205" spans="1:27" ht="15.75" customHeight="1">
      <c r="A205" s="37" t="s">
        <v>239</v>
      </c>
      <c r="B205" s="37" t="s">
        <v>292</v>
      </c>
      <c r="C205" s="37" t="s">
        <v>84</v>
      </c>
      <c r="D205" s="37" t="s">
        <v>55</v>
      </c>
      <c r="E205" s="37">
        <v>23</v>
      </c>
      <c r="F205" s="37">
        <v>23</v>
      </c>
      <c r="G205" s="37">
        <v>22</v>
      </c>
      <c r="H205" s="37">
        <v>22</v>
      </c>
      <c r="I205" s="37" t="s">
        <v>86</v>
      </c>
      <c r="J205" s="37" t="s">
        <v>86</v>
      </c>
      <c r="K205" s="37" t="s">
        <v>86</v>
      </c>
      <c r="L205" s="37" t="s">
        <v>86</v>
      </c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</row>
    <row r="206" spans="1:27" ht="15.75" customHeight="1">
      <c r="A206" s="37" t="s">
        <v>239</v>
      </c>
      <c r="B206" s="37" t="s">
        <v>293</v>
      </c>
      <c r="C206" s="37" t="s">
        <v>88</v>
      </c>
      <c r="D206" s="37" t="s">
        <v>51</v>
      </c>
      <c r="E206" s="37">
        <v>23</v>
      </c>
      <c r="F206" s="37">
        <v>24</v>
      </c>
      <c r="G206" s="37">
        <v>22</v>
      </c>
      <c r="H206" s="37">
        <v>23</v>
      </c>
      <c r="I206" s="37" t="s">
        <v>86</v>
      </c>
      <c r="J206" s="37" t="s">
        <v>86</v>
      </c>
      <c r="K206" s="37" t="s">
        <v>86</v>
      </c>
      <c r="L206" s="37" t="s">
        <v>86</v>
      </c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</row>
    <row r="207" spans="1:27" ht="15.75" customHeight="1">
      <c r="A207" s="37" t="s">
        <v>239</v>
      </c>
      <c r="B207" s="37" t="s">
        <v>294</v>
      </c>
      <c r="C207" s="37" t="s">
        <v>88</v>
      </c>
      <c r="D207" s="37" t="s">
        <v>55</v>
      </c>
      <c r="E207" s="37">
        <v>22</v>
      </c>
      <c r="F207" s="37">
        <v>22</v>
      </c>
      <c r="G207" s="37">
        <v>22</v>
      </c>
      <c r="H207" s="37">
        <v>22</v>
      </c>
      <c r="I207" s="37" t="s">
        <v>86</v>
      </c>
      <c r="J207" s="37" t="s">
        <v>86</v>
      </c>
      <c r="K207" s="37" t="s">
        <v>86</v>
      </c>
      <c r="L207" s="37" t="s">
        <v>86</v>
      </c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</row>
    <row r="208" spans="1:27" ht="15.75" customHeight="1">
      <c r="A208" s="37" t="s">
        <v>239</v>
      </c>
      <c r="B208" s="37" t="s">
        <v>295</v>
      </c>
      <c r="C208" s="37" t="s">
        <v>88</v>
      </c>
      <c r="D208" s="37" t="s">
        <v>55</v>
      </c>
      <c r="E208" s="37">
        <v>22</v>
      </c>
      <c r="F208" s="37">
        <v>22</v>
      </c>
      <c r="G208" s="37">
        <v>22</v>
      </c>
      <c r="H208" s="37">
        <v>22</v>
      </c>
      <c r="I208" s="37" t="s">
        <v>86</v>
      </c>
      <c r="J208" s="37" t="s">
        <v>86</v>
      </c>
      <c r="K208" s="37" t="s">
        <v>86</v>
      </c>
      <c r="L208" s="37" t="s">
        <v>86</v>
      </c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</row>
    <row r="209" spans="1:27" ht="15.75" customHeight="1">
      <c r="A209" s="37" t="s">
        <v>239</v>
      </c>
      <c r="B209" s="37" t="s">
        <v>296</v>
      </c>
      <c r="C209" s="37" t="s">
        <v>88</v>
      </c>
      <c r="D209" s="37" t="s">
        <v>54</v>
      </c>
      <c r="E209" s="37">
        <v>22</v>
      </c>
      <c r="F209" s="37" t="s">
        <v>118</v>
      </c>
      <c r="G209" s="37">
        <v>22</v>
      </c>
      <c r="H209" s="37">
        <v>115</v>
      </c>
      <c r="I209" s="37" t="s">
        <v>86</v>
      </c>
      <c r="J209" s="37" t="s">
        <v>112</v>
      </c>
      <c r="K209" s="37" t="s">
        <v>86</v>
      </c>
      <c r="L209" s="37" t="s">
        <v>112</v>
      </c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</row>
    <row r="210" spans="1:27" ht="15.75" customHeight="1">
      <c r="A210" s="37" t="s">
        <v>239</v>
      </c>
      <c r="B210" s="37" t="s">
        <v>297</v>
      </c>
      <c r="C210" s="37" t="s">
        <v>88</v>
      </c>
      <c r="D210" s="37" t="s">
        <v>54</v>
      </c>
      <c r="E210" s="37">
        <v>31</v>
      </c>
      <c r="F210" s="37">
        <v>41</v>
      </c>
      <c r="G210" s="37">
        <v>31</v>
      </c>
      <c r="H210" s="37">
        <v>36</v>
      </c>
      <c r="I210" s="37" t="s">
        <v>86</v>
      </c>
      <c r="J210" s="37" t="s">
        <v>112</v>
      </c>
      <c r="K210" s="37" t="s">
        <v>86</v>
      </c>
      <c r="L210" s="37" t="s">
        <v>112</v>
      </c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</row>
    <row r="211" spans="1:27" ht="15.75" customHeight="1">
      <c r="A211" s="37" t="s">
        <v>239</v>
      </c>
      <c r="B211" s="37" t="s">
        <v>298</v>
      </c>
      <c r="C211" s="37" t="s">
        <v>84</v>
      </c>
      <c r="D211" s="37" t="s">
        <v>54</v>
      </c>
      <c r="E211" s="37">
        <v>22</v>
      </c>
      <c r="F211" s="37">
        <v>38</v>
      </c>
      <c r="G211" s="37">
        <v>22</v>
      </c>
      <c r="H211" s="37">
        <v>40</v>
      </c>
      <c r="I211" s="37" t="s">
        <v>86</v>
      </c>
      <c r="J211" s="37" t="s">
        <v>112</v>
      </c>
      <c r="K211" s="37" t="s">
        <v>86</v>
      </c>
      <c r="L211" s="37" t="s">
        <v>112</v>
      </c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</row>
    <row r="212" spans="1:27" ht="15.75" customHeight="1">
      <c r="A212" s="37" t="s">
        <v>239</v>
      </c>
      <c r="B212" s="37" t="s">
        <v>299</v>
      </c>
      <c r="C212" s="37" t="s">
        <v>84</v>
      </c>
      <c r="D212" s="37" t="s">
        <v>54</v>
      </c>
      <c r="E212" s="37">
        <v>22</v>
      </c>
      <c r="F212" s="37" t="s">
        <v>118</v>
      </c>
      <c r="G212" s="37">
        <v>22</v>
      </c>
      <c r="H212" s="37">
        <v>42</v>
      </c>
      <c r="I212" s="37" t="s">
        <v>86</v>
      </c>
      <c r="J212" s="37" t="s">
        <v>112</v>
      </c>
      <c r="K212" s="37" t="s">
        <v>86</v>
      </c>
      <c r="L212" s="37" t="s">
        <v>112</v>
      </c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</row>
    <row r="213" spans="1:27" ht="15.75" customHeight="1">
      <c r="A213" s="37" t="s">
        <v>239</v>
      </c>
      <c r="B213" s="37" t="s">
        <v>300</v>
      </c>
      <c r="C213" s="37" t="s">
        <v>88</v>
      </c>
      <c r="D213" s="37" t="s">
        <v>55</v>
      </c>
      <c r="E213" s="37">
        <v>22</v>
      </c>
      <c r="F213" s="37">
        <v>42</v>
      </c>
      <c r="G213" s="37">
        <v>22</v>
      </c>
      <c r="H213" s="37">
        <v>39</v>
      </c>
      <c r="I213" s="37" t="s">
        <v>86</v>
      </c>
      <c r="J213" s="37" t="s">
        <v>112</v>
      </c>
      <c r="K213" s="37" t="s">
        <v>86</v>
      </c>
      <c r="L213" s="37" t="s">
        <v>112</v>
      </c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</row>
    <row r="214" spans="1:27" ht="15.75" customHeight="1">
      <c r="A214" s="37" t="s">
        <v>301</v>
      </c>
      <c r="B214" s="37" t="s">
        <v>302</v>
      </c>
      <c r="C214" s="37" t="s">
        <v>84</v>
      </c>
      <c r="D214" s="37" t="s">
        <v>54</v>
      </c>
      <c r="E214" s="37">
        <v>14</v>
      </c>
      <c r="F214" s="37">
        <v>23</v>
      </c>
      <c r="G214" s="37">
        <v>11</v>
      </c>
      <c r="H214" s="37">
        <v>20</v>
      </c>
      <c r="I214" s="37" t="s">
        <v>86</v>
      </c>
      <c r="J214" s="37" t="s">
        <v>86</v>
      </c>
      <c r="K214" s="37" t="s">
        <v>86</v>
      </c>
      <c r="L214" s="37" t="s">
        <v>86</v>
      </c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</row>
    <row r="215" spans="1:27" ht="15.75" customHeight="1">
      <c r="A215" s="37" t="s">
        <v>301</v>
      </c>
      <c r="B215" s="37" t="s">
        <v>303</v>
      </c>
      <c r="C215" s="37" t="s">
        <v>88</v>
      </c>
      <c r="D215" s="37" t="s">
        <v>52</v>
      </c>
      <c r="E215" s="37">
        <v>14</v>
      </c>
      <c r="F215" s="37">
        <v>21</v>
      </c>
      <c r="G215" s="37">
        <v>11</v>
      </c>
      <c r="H215" s="37">
        <v>18</v>
      </c>
      <c r="I215" s="37" t="s">
        <v>86</v>
      </c>
      <c r="J215" s="37" t="s">
        <v>86</v>
      </c>
      <c r="K215" s="37" t="s">
        <v>86</v>
      </c>
      <c r="L215" s="37" t="s">
        <v>86</v>
      </c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</row>
    <row r="216" spans="1:27" ht="15.75" customHeight="1">
      <c r="A216" s="37" t="s">
        <v>301</v>
      </c>
      <c r="B216" s="37" t="s">
        <v>304</v>
      </c>
      <c r="C216" s="37" t="s">
        <v>84</v>
      </c>
      <c r="D216" s="37" t="s">
        <v>54</v>
      </c>
      <c r="E216" s="37">
        <v>14</v>
      </c>
      <c r="F216" s="37">
        <v>20</v>
      </c>
      <c r="G216" s="37">
        <v>11</v>
      </c>
      <c r="H216" s="37">
        <v>17</v>
      </c>
      <c r="I216" s="37" t="s">
        <v>86</v>
      </c>
      <c r="J216" s="37" t="s">
        <v>86</v>
      </c>
      <c r="K216" s="37" t="s">
        <v>86</v>
      </c>
      <c r="L216" s="37" t="s">
        <v>86</v>
      </c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</row>
    <row r="217" spans="1:27" ht="15.75" customHeight="1">
      <c r="A217" s="37" t="s">
        <v>301</v>
      </c>
      <c r="B217" s="37" t="s">
        <v>305</v>
      </c>
      <c r="C217" s="37" t="s">
        <v>84</v>
      </c>
      <c r="D217" s="37" t="s">
        <v>54</v>
      </c>
      <c r="E217" s="37">
        <v>22</v>
      </c>
      <c r="F217" s="37">
        <v>23</v>
      </c>
      <c r="G217" s="37">
        <v>19</v>
      </c>
      <c r="H217" s="37">
        <v>20</v>
      </c>
      <c r="I217" s="37" t="s">
        <v>86</v>
      </c>
      <c r="J217" s="37" t="s">
        <v>86</v>
      </c>
      <c r="K217" s="37" t="s">
        <v>86</v>
      </c>
      <c r="L217" s="37" t="s">
        <v>86</v>
      </c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</row>
    <row r="218" spans="1:27" ht="15.75" customHeight="1">
      <c r="A218" s="37" t="s">
        <v>301</v>
      </c>
      <c r="B218" s="37" t="s">
        <v>306</v>
      </c>
      <c r="C218" s="37" t="s">
        <v>84</v>
      </c>
      <c r="D218" s="37" t="s">
        <v>54</v>
      </c>
      <c r="E218" s="37">
        <v>14</v>
      </c>
      <c r="F218" s="37">
        <v>14</v>
      </c>
      <c r="G218" s="37">
        <v>11</v>
      </c>
      <c r="H218" s="37">
        <v>11</v>
      </c>
      <c r="I218" s="37" t="s">
        <v>86</v>
      </c>
      <c r="J218" s="37" t="s">
        <v>86</v>
      </c>
      <c r="K218" s="37" t="s">
        <v>86</v>
      </c>
      <c r="L218" s="37" t="s">
        <v>86</v>
      </c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</row>
    <row r="219" spans="1:27" ht="15.75" customHeight="1">
      <c r="A219" s="37" t="s">
        <v>301</v>
      </c>
      <c r="B219" s="37" t="s">
        <v>307</v>
      </c>
      <c r="C219" s="37" t="s">
        <v>84</v>
      </c>
      <c r="D219" s="37" t="s">
        <v>54</v>
      </c>
      <c r="E219" s="37">
        <v>14</v>
      </c>
      <c r="F219" s="37">
        <v>21</v>
      </c>
      <c r="G219" s="37">
        <v>11</v>
      </c>
      <c r="H219" s="37">
        <v>18</v>
      </c>
      <c r="I219" s="37" t="s">
        <v>86</v>
      </c>
      <c r="J219" s="37" t="s">
        <v>86</v>
      </c>
      <c r="K219" s="37" t="s">
        <v>86</v>
      </c>
      <c r="L219" s="37" t="s">
        <v>86</v>
      </c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</row>
    <row r="220" spans="1:27" ht="15.75" customHeight="1">
      <c r="A220" s="37" t="s">
        <v>301</v>
      </c>
      <c r="B220" s="37" t="s">
        <v>308</v>
      </c>
      <c r="C220" s="37" t="s">
        <v>84</v>
      </c>
      <c r="D220" s="37" t="s">
        <v>54</v>
      </c>
      <c r="E220" s="37">
        <v>23</v>
      </c>
      <c r="F220" s="37">
        <v>23</v>
      </c>
      <c r="G220" s="37">
        <v>20</v>
      </c>
      <c r="H220" s="37">
        <v>20</v>
      </c>
      <c r="I220" s="37" t="s">
        <v>86</v>
      </c>
      <c r="J220" s="37" t="s">
        <v>86</v>
      </c>
      <c r="K220" s="37" t="s">
        <v>86</v>
      </c>
      <c r="L220" s="37" t="s">
        <v>86</v>
      </c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</row>
    <row r="221" spans="1:27" ht="15.75" customHeight="1">
      <c r="A221" s="37" t="s">
        <v>301</v>
      </c>
      <c r="B221" s="37" t="s">
        <v>309</v>
      </c>
      <c r="C221" s="37" t="s">
        <v>84</v>
      </c>
      <c r="D221" s="37" t="s">
        <v>51</v>
      </c>
      <c r="E221" s="37">
        <v>23</v>
      </c>
      <c r="F221" s="37">
        <v>35</v>
      </c>
      <c r="G221" s="37">
        <v>20</v>
      </c>
      <c r="H221" s="37">
        <v>32</v>
      </c>
      <c r="I221" s="37" t="s">
        <v>86</v>
      </c>
      <c r="J221" s="37" t="s">
        <v>86</v>
      </c>
      <c r="K221" s="37" t="s">
        <v>86</v>
      </c>
      <c r="L221" s="37" t="s">
        <v>86</v>
      </c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</row>
    <row r="222" spans="1:27" ht="15.75" customHeight="1">
      <c r="A222" s="37" t="s">
        <v>301</v>
      </c>
      <c r="B222" s="37" t="s">
        <v>310</v>
      </c>
      <c r="C222" s="37" t="s">
        <v>84</v>
      </c>
      <c r="D222" s="37" t="s">
        <v>54</v>
      </c>
      <c r="E222" s="37">
        <v>26</v>
      </c>
      <c r="F222" s="37">
        <v>27</v>
      </c>
      <c r="G222" s="37">
        <v>23</v>
      </c>
      <c r="H222" s="37">
        <v>24</v>
      </c>
      <c r="I222" s="37" t="s">
        <v>86</v>
      </c>
      <c r="J222" s="37" t="s">
        <v>86</v>
      </c>
      <c r="K222" s="37" t="s">
        <v>86</v>
      </c>
      <c r="L222" s="37" t="s">
        <v>86</v>
      </c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</row>
    <row r="223" spans="1:27" ht="15.75" customHeight="1">
      <c r="A223" s="37" t="s">
        <v>301</v>
      </c>
      <c r="B223" s="37" t="s">
        <v>311</v>
      </c>
      <c r="C223" s="37" t="s">
        <v>88</v>
      </c>
      <c r="D223" s="37" t="s">
        <v>54</v>
      </c>
      <c r="E223" s="37">
        <v>23</v>
      </c>
      <c r="F223" s="37">
        <v>27</v>
      </c>
      <c r="G223" s="37">
        <v>20</v>
      </c>
      <c r="H223" s="37">
        <v>24</v>
      </c>
      <c r="I223" s="37" t="s">
        <v>86</v>
      </c>
      <c r="J223" s="37" t="s">
        <v>86</v>
      </c>
      <c r="K223" s="37" t="s">
        <v>86</v>
      </c>
      <c r="L223" s="37" t="s">
        <v>86</v>
      </c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</row>
    <row r="224" spans="1:27" ht="15.75" customHeight="1">
      <c r="A224" s="37" t="s">
        <v>301</v>
      </c>
      <c r="B224" s="37" t="s">
        <v>312</v>
      </c>
      <c r="C224" s="37" t="s">
        <v>88</v>
      </c>
      <c r="D224" s="37" t="s">
        <v>54</v>
      </c>
      <c r="E224" s="37">
        <v>14</v>
      </c>
      <c r="F224" s="37">
        <v>24</v>
      </c>
      <c r="G224" s="37">
        <v>11</v>
      </c>
      <c r="H224" s="37">
        <v>21</v>
      </c>
      <c r="I224" s="37" t="s">
        <v>86</v>
      </c>
      <c r="J224" s="37" t="s">
        <v>86</v>
      </c>
      <c r="K224" s="37" t="s">
        <v>86</v>
      </c>
      <c r="L224" s="37" t="s">
        <v>86</v>
      </c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</row>
    <row r="225" spans="1:27" ht="15.75" customHeight="1">
      <c r="A225" s="37" t="s">
        <v>301</v>
      </c>
      <c r="B225" s="37" t="s">
        <v>313</v>
      </c>
      <c r="C225" s="37" t="s">
        <v>88</v>
      </c>
      <c r="D225" s="37" t="s">
        <v>54</v>
      </c>
      <c r="E225" s="37">
        <v>23</v>
      </c>
      <c r="F225" s="37">
        <v>23</v>
      </c>
      <c r="G225" s="37">
        <v>20</v>
      </c>
      <c r="H225" s="37">
        <v>20</v>
      </c>
      <c r="I225" s="37" t="s">
        <v>86</v>
      </c>
      <c r="J225" s="37" t="s">
        <v>86</v>
      </c>
      <c r="K225" s="37" t="s">
        <v>86</v>
      </c>
      <c r="L225" s="37" t="s">
        <v>86</v>
      </c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</row>
    <row r="226" spans="1:27" ht="15.75" customHeight="1">
      <c r="A226" s="37" t="s">
        <v>301</v>
      </c>
      <c r="B226" s="37" t="s">
        <v>314</v>
      </c>
      <c r="C226" s="37" t="s">
        <v>84</v>
      </c>
      <c r="D226" s="37" t="s">
        <v>54</v>
      </c>
      <c r="E226" s="37">
        <v>23</v>
      </c>
      <c r="F226" s="37">
        <v>27</v>
      </c>
      <c r="G226" s="37">
        <v>20</v>
      </c>
      <c r="H226" s="37">
        <v>24</v>
      </c>
      <c r="I226" s="37" t="s">
        <v>86</v>
      </c>
      <c r="J226" s="37" t="s">
        <v>86</v>
      </c>
      <c r="K226" s="37" t="s">
        <v>86</v>
      </c>
      <c r="L226" s="37" t="s">
        <v>86</v>
      </c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</row>
    <row r="227" spans="1:27" ht="15.75" customHeight="1">
      <c r="A227" s="37" t="s">
        <v>301</v>
      </c>
      <c r="B227" s="37" t="s">
        <v>315</v>
      </c>
      <c r="C227" s="37" t="s">
        <v>84</v>
      </c>
      <c r="D227" s="37" t="s">
        <v>54</v>
      </c>
      <c r="E227" s="37">
        <v>27</v>
      </c>
      <c r="F227" s="37">
        <v>29</v>
      </c>
      <c r="G227" s="37">
        <v>24</v>
      </c>
      <c r="H227" s="37">
        <v>26</v>
      </c>
      <c r="I227" s="37" t="s">
        <v>86</v>
      </c>
      <c r="J227" s="37" t="s">
        <v>86</v>
      </c>
      <c r="K227" s="37" t="s">
        <v>86</v>
      </c>
      <c r="L227" s="37" t="s">
        <v>86</v>
      </c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</row>
    <row r="228" spans="1:27" ht="15.75" customHeight="1">
      <c r="A228" s="37" t="s">
        <v>301</v>
      </c>
      <c r="B228" s="37" t="s">
        <v>316</v>
      </c>
      <c r="C228" s="37" t="s">
        <v>84</v>
      </c>
      <c r="D228" s="37" t="s">
        <v>55</v>
      </c>
      <c r="E228" s="37">
        <v>23</v>
      </c>
      <c r="F228" s="37">
        <v>28</v>
      </c>
      <c r="G228" s="37">
        <v>23</v>
      </c>
      <c r="H228" s="37">
        <v>28</v>
      </c>
      <c r="I228" s="37" t="s">
        <v>86</v>
      </c>
      <c r="J228" s="37" t="s">
        <v>86</v>
      </c>
      <c r="K228" s="37" t="s">
        <v>86</v>
      </c>
      <c r="L228" s="37" t="s">
        <v>86</v>
      </c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</row>
    <row r="229" spans="1:27" ht="15.75" customHeight="1">
      <c r="A229" s="37" t="s">
        <v>301</v>
      </c>
      <c r="B229" s="37" t="s">
        <v>317</v>
      </c>
      <c r="C229" s="37" t="s">
        <v>84</v>
      </c>
      <c r="D229" s="37" t="s">
        <v>54</v>
      </c>
      <c r="E229" s="37">
        <v>23</v>
      </c>
      <c r="F229" s="37">
        <v>23</v>
      </c>
      <c r="G229" s="37">
        <v>20</v>
      </c>
      <c r="H229" s="37">
        <v>20</v>
      </c>
      <c r="I229" s="37" t="s">
        <v>86</v>
      </c>
      <c r="J229" s="37" t="s">
        <v>86</v>
      </c>
      <c r="K229" s="37" t="s">
        <v>86</v>
      </c>
      <c r="L229" s="37" t="s">
        <v>86</v>
      </c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</row>
    <row r="230" spans="1:27" ht="15.75" customHeight="1">
      <c r="A230" s="37" t="s">
        <v>301</v>
      </c>
      <c r="B230" s="37" t="s">
        <v>318</v>
      </c>
      <c r="C230" s="37" t="s">
        <v>88</v>
      </c>
      <c r="D230" s="37" t="s">
        <v>54</v>
      </c>
      <c r="E230" s="37">
        <v>22</v>
      </c>
      <c r="F230" s="37">
        <v>28</v>
      </c>
      <c r="G230" s="37">
        <v>19</v>
      </c>
      <c r="H230" s="37">
        <v>25</v>
      </c>
      <c r="I230" s="37" t="s">
        <v>86</v>
      </c>
      <c r="J230" s="37" t="s">
        <v>86</v>
      </c>
      <c r="K230" s="37" t="s">
        <v>86</v>
      </c>
      <c r="L230" s="37" t="s">
        <v>86</v>
      </c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</row>
    <row r="231" spans="1:27" ht="15.75" customHeight="1">
      <c r="A231" s="37" t="s">
        <v>301</v>
      </c>
      <c r="B231" s="37" t="s">
        <v>319</v>
      </c>
      <c r="C231" s="37" t="s">
        <v>88</v>
      </c>
      <c r="D231" s="37" t="s">
        <v>54</v>
      </c>
      <c r="E231" s="37">
        <v>14</v>
      </c>
      <c r="F231" s="37">
        <v>23</v>
      </c>
      <c r="G231" s="37">
        <v>11</v>
      </c>
      <c r="H231" s="37">
        <v>20</v>
      </c>
      <c r="I231" s="37" t="s">
        <v>86</v>
      </c>
      <c r="J231" s="37" t="s">
        <v>86</v>
      </c>
      <c r="K231" s="37" t="s">
        <v>86</v>
      </c>
      <c r="L231" s="37" t="s">
        <v>86</v>
      </c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</row>
    <row r="232" spans="1:27" ht="15.75" customHeight="1">
      <c r="A232" s="37" t="s">
        <v>301</v>
      </c>
      <c r="B232" s="37" t="s">
        <v>320</v>
      </c>
      <c r="C232" s="37" t="s">
        <v>84</v>
      </c>
      <c r="D232" s="37" t="s">
        <v>54</v>
      </c>
      <c r="E232" s="37">
        <v>14</v>
      </c>
      <c r="F232" s="37">
        <v>23</v>
      </c>
      <c r="G232" s="37">
        <v>11</v>
      </c>
      <c r="H232" s="37">
        <v>20</v>
      </c>
      <c r="I232" s="37" t="s">
        <v>86</v>
      </c>
      <c r="J232" s="37" t="s">
        <v>86</v>
      </c>
      <c r="K232" s="37" t="s">
        <v>86</v>
      </c>
      <c r="L232" s="37" t="s">
        <v>86</v>
      </c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</row>
    <row r="233" spans="1:27" ht="15.75" customHeight="1">
      <c r="A233" s="37" t="s">
        <v>301</v>
      </c>
      <c r="B233" s="37" t="s">
        <v>321</v>
      </c>
      <c r="C233" s="37" t="s">
        <v>88</v>
      </c>
      <c r="D233" s="37" t="s">
        <v>54</v>
      </c>
      <c r="E233" s="37">
        <v>23</v>
      </c>
      <c r="F233" s="37">
        <v>23</v>
      </c>
      <c r="G233" s="37">
        <v>20</v>
      </c>
      <c r="H233" s="37">
        <v>20</v>
      </c>
      <c r="I233" s="37" t="s">
        <v>86</v>
      </c>
      <c r="J233" s="37" t="s">
        <v>86</v>
      </c>
      <c r="K233" s="37" t="s">
        <v>86</v>
      </c>
      <c r="L233" s="37" t="s">
        <v>86</v>
      </c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</row>
    <row r="234" spans="1:27" ht="15.75" customHeight="1">
      <c r="A234" s="37" t="s">
        <v>301</v>
      </c>
      <c r="B234" s="37" t="s">
        <v>322</v>
      </c>
      <c r="C234" s="37" t="s">
        <v>88</v>
      </c>
      <c r="D234" s="37" t="s">
        <v>54</v>
      </c>
      <c r="E234" s="37">
        <v>14</v>
      </c>
      <c r="F234" s="37">
        <v>14</v>
      </c>
      <c r="G234" s="37">
        <v>11</v>
      </c>
      <c r="H234" s="37">
        <v>11</v>
      </c>
      <c r="I234" s="37" t="s">
        <v>86</v>
      </c>
      <c r="J234" s="37" t="s">
        <v>86</v>
      </c>
      <c r="K234" s="37" t="s">
        <v>86</v>
      </c>
      <c r="L234" s="37" t="s">
        <v>86</v>
      </c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</row>
    <row r="235" spans="1:27" ht="15.75" customHeight="1">
      <c r="A235" s="37" t="s">
        <v>301</v>
      </c>
      <c r="B235" s="37" t="s">
        <v>323</v>
      </c>
      <c r="C235" s="37" t="s">
        <v>84</v>
      </c>
      <c r="D235" s="37" t="s">
        <v>54</v>
      </c>
      <c r="E235" s="37">
        <v>21</v>
      </c>
      <c r="F235" s="37">
        <v>23</v>
      </c>
      <c r="G235" s="37">
        <v>18</v>
      </c>
      <c r="H235" s="37">
        <v>20</v>
      </c>
      <c r="I235" s="37" t="s">
        <v>86</v>
      </c>
      <c r="J235" s="37" t="s">
        <v>86</v>
      </c>
      <c r="K235" s="37" t="s">
        <v>86</v>
      </c>
      <c r="L235" s="37" t="s">
        <v>86</v>
      </c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</row>
    <row r="236" spans="1:27" ht="15.75" customHeight="1">
      <c r="A236" s="37" t="s">
        <v>301</v>
      </c>
      <c r="B236" s="37" t="s">
        <v>324</v>
      </c>
      <c r="C236" s="37" t="s">
        <v>84</v>
      </c>
      <c r="D236" s="37" t="s">
        <v>55</v>
      </c>
      <c r="E236" s="37">
        <v>19</v>
      </c>
      <c r="F236" s="37">
        <v>24</v>
      </c>
      <c r="G236" s="37">
        <v>19</v>
      </c>
      <c r="H236" s="37">
        <v>24</v>
      </c>
      <c r="I236" s="37" t="s">
        <v>86</v>
      </c>
      <c r="J236" s="37" t="s">
        <v>86</v>
      </c>
      <c r="K236" s="37" t="s">
        <v>86</v>
      </c>
      <c r="L236" s="37" t="s">
        <v>86</v>
      </c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</row>
    <row r="237" spans="1:27" ht="15.75" customHeight="1">
      <c r="A237" s="37" t="s">
        <v>301</v>
      </c>
      <c r="B237" s="37" t="s">
        <v>325</v>
      </c>
      <c r="C237" s="37" t="s">
        <v>84</v>
      </c>
      <c r="D237" s="37" t="s">
        <v>55</v>
      </c>
      <c r="E237" s="37">
        <v>14</v>
      </c>
      <c r="F237" s="37">
        <v>26</v>
      </c>
      <c r="G237" s="37">
        <v>14</v>
      </c>
      <c r="H237" s="37">
        <v>26</v>
      </c>
      <c r="I237" s="37" t="s">
        <v>86</v>
      </c>
      <c r="J237" s="37" t="s">
        <v>86</v>
      </c>
      <c r="K237" s="37" t="s">
        <v>86</v>
      </c>
      <c r="L237" s="37" t="s">
        <v>86</v>
      </c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</row>
    <row r="238" spans="1:27" ht="15.75" customHeight="1">
      <c r="A238" s="37" t="s">
        <v>301</v>
      </c>
      <c r="B238" s="37" t="s">
        <v>326</v>
      </c>
      <c r="C238" s="37" t="s">
        <v>88</v>
      </c>
      <c r="D238" s="37" t="s">
        <v>51</v>
      </c>
      <c r="E238" s="37">
        <v>31</v>
      </c>
      <c r="F238" s="37">
        <v>32</v>
      </c>
      <c r="G238" s="37">
        <v>29</v>
      </c>
      <c r="H238" s="37">
        <v>30</v>
      </c>
      <c r="I238" s="37" t="s">
        <v>86</v>
      </c>
      <c r="J238" s="37" t="s">
        <v>86</v>
      </c>
      <c r="K238" s="37" t="s">
        <v>86</v>
      </c>
      <c r="L238" s="37" t="s">
        <v>86</v>
      </c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</row>
    <row r="239" spans="1:27" ht="15.75" customHeight="1">
      <c r="A239" s="37" t="s">
        <v>301</v>
      </c>
      <c r="B239" s="37" t="s">
        <v>327</v>
      </c>
      <c r="C239" s="37" t="s">
        <v>84</v>
      </c>
      <c r="D239" s="37" t="s">
        <v>54</v>
      </c>
      <c r="E239" s="37">
        <v>14</v>
      </c>
      <c r="F239" s="37">
        <v>22</v>
      </c>
      <c r="G239" s="37">
        <v>11</v>
      </c>
      <c r="H239" s="37">
        <v>20</v>
      </c>
      <c r="I239" s="37" t="s">
        <v>86</v>
      </c>
      <c r="J239" s="37" t="s">
        <v>86</v>
      </c>
      <c r="K239" s="37" t="s">
        <v>86</v>
      </c>
      <c r="L239" s="37" t="s">
        <v>86</v>
      </c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</row>
    <row r="240" spans="1:27" ht="15.75" customHeight="1">
      <c r="A240" s="37" t="s">
        <v>301</v>
      </c>
      <c r="B240" s="37" t="s">
        <v>328</v>
      </c>
      <c r="C240" s="37" t="s">
        <v>84</v>
      </c>
      <c r="D240" s="37" t="s">
        <v>54</v>
      </c>
      <c r="E240" s="37">
        <v>20</v>
      </c>
      <c r="F240" s="37">
        <v>20</v>
      </c>
      <c r="G240" s="37">
        <v>18</v>
      </c>
      <c r="H240" s="37">
        <v>18</v>
      </c>
      <c r="I240" s="37" t="s">
        <v>86</v>
      </c>
      <c r="J240" s="37" t="s">
        <v>86</v>
      </c>
      <c r="K240" s="37" t="s">
        <v>86</v>
      </c>
      <c r="L240" s="37" t="s">
        <v>86</v>
      </c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</row>
    <row r="241" spans="1:27" ht="15.75" customHeight="1">
      <c r="A241" s="37" t="s">
        <v>301</v>
      </c>
      <c r="B241" s="37" t="s">
        <v>329</v>
      </c>
      <c r="C241" s="37" t="s">
        <v>84</v>
      </c>
      <c r="D241" s="37" t="s">
        <v>54</v>
      </c>
      <c r="E241" s="37">
        <v>14</v>
      </c>
      <c r="F241" s="37">
        <v>26</v>
      </c>
      <c r="G241" s="37">
        <v>11</v>
      </c>
      <c r="H241" s="37">
        <v>24</v>
      </c>
      <c r="I241" s="37" t="s">
        <v>86</v>
      </c>
      <c r="J241" s="37" t="s">
        <v>86</v>
      </c>
      <c r="K241" s="37" t="s">
        <v>86</v>
      </c>
      <c r="L241" s="37" t="s">
        <v>86</v>
      </c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</row>
    <row r="242" spans="1:27" ht="15.75" customHeight="1">
      <c r="A242" s="37" t="s">
        <v>301</v>
      </c>
      <c r="B242" s="37" t="s">
        <v>330</v>
      </c>
      <c r="C242" s="37" t="s">
        <v>84</v>
      </c>
      <c r="D242" s="37" t="s">
        <v>55</v>
      </c>
      <c r="E242" s="37">
        <v>23</v>
      </c>
      <c r="F242" s="37">
        <v>27</v>
      </c>
      <c r="G242" s="37">
        <v>21</v>
      </c>
      <c r="H242" s="37">
        <v>25</v>
      </c>
      <c r="I242" s="37" t="s">
        <v>86</v>
      </c>
      <c r="J242" s="37" t="s">
        <v>86</v>
      </c>
      <c r="K242" s="37" t="s">
        <v>86</v>
      </c>
      <c r="L242" s="37" t="s">
        <v>86</v>
      </c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</row>
    <row r="243" spans="1:27" ht="15.75" customHeight="1">
      <c r="A243" s="37" t="s">
        <v>301</v>
      </c>
      <c r="B243" s="37" t="s">
        <v>331</v>
      </c>
      <c r="C243" s="37" t="s">
        <v>88</v>
      </c>
      <c r="D243" s="37" t="s">
        <v>51</v>
      </c>
      <c r="E243" s="37">
        <v>22</v>
      </c>
      <c r="F243" s="37">
        <v>26</v>
      </c>
      <c r="G243" s="37">
        <v>20</v>
      </c>
      <c r="H243" s="37">
        <v>24</v>
      </c>
      <c r="I243" s="37" t="s">
        <v>86</v>
      </c>
      <c r="J243" s="37" t="s">
        <v>86</v>
      </c>
      <c r="K243" s="37" t="s">
        <v>86</v>
      </c>
      <c r="L243" s="37" t="s">
        <v>86</v>
      </c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</row>
    <row r="244" spans="1:27" ht="15.75" customHeight="1">
      <c r="A244" s="37" t="s">
        <v>301</v>
      </c>
      <c r="B244" s="37" t="s">
        <v>332</v>
      </c>
      <c r="C244" s="37" t="s">
        <v>88</v>
      </c>
      <c r="D244" s="37" t="s">
        <v>54</v>
      </c>
      <c r="E244" s="37">
        <v>14</v>
      </c>
      <c r="F244" s="37">
        <v>26</v>
      </c>
      <c r="G244" s="37">
        <v>11</v>
      </c>
      <c r="H244" s="37">
        <v>24</v>
      </c>
      <c r="I244" s="37" t="s">
        <v>86</v>
      </c>
      <c r="J244" s="37" t="s">
        <v>86</v>
      </c>
      <c r="K244" s="37" t="s">
        <v>86</v>
      </c>
      <c r="L244" s="37" t="s">
        <v>86</v>
      </c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</row>
    <row r="245" spans="1:27" ht="15.75" customHeight="1">
      <c r="A245" s="37" t="s">
        <v>301</v>
      </c>
      <c r="B245" s="37" t="s">
        <v>333</v>
      </c>
      <c r="C245" s="37" t="s">
        <v>84</v>
      </c>
      <c r="D245" s="37" t="s">
        <v>55</v>
      </c>
      <c r="E245" s="37">
        <v>22</v>
      </c>
      <c r="F245" s="37">
        <v>27</v>
      </c>
      <c r="G245" s="37">
        <v>20</v>
      </c>
      <c r="H245" s="37">
        <v>25</v>
      </c>
      <c r="I245" s="37" t="s">
        <v>86</v>
      </c>
      <c r="J245" s="37" t="s">
        <v>86</v>
      </c>
      <c r="K245" s="37" t="s">
        <v>86</v>
      </c>
      <c r="L245" s="37" t="s">
        <v>86</v>
      </c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</row>
    <row r="246" spans="1:27" ht="15.75" customHeight="1">
      <c r="A246" s="37" t="s">
        <v>301</v>
      </c>
      <c r="B246" s="37" t="s">
        <v>334</v>
      </c>
      <c r="C246" s="37" t="s">
        <v>84</v>
      </c>
      <c r="D246" s="37" t="s">
        <v>55</v>
      </c>
      <c r="E246" s="37">
        <v>18</v>
      </c>
      <c r="F246" s="37">
        <v>23</v>
      </c>
      <c r="G246" s="37">
        <v>16</v>
      </c>
      <c r="H246" s="37">
        <v>21</v>
      </c>
      <c r="I246" s="37" t="s">
        <v>86</v>
      </c>
      <c r="J246" s="37" t="s">
        <v>86</v>
      </c>
      <c r="K246" s="37" t="s">
        <v>86</v>
      </c>
      <c r="L246" s="37" t="s">
        <v>86</v>
      </c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</row>
    <row r="247" spans="1:27" ht="15.75" customHeight="1">
      <c r="A247" s="37" t="s">
        <v>301</v>
      </c>
      <c r="B247" s="37" t="s">
        <v>335</v>
      </c>
      <c r="C247" s="37" t="s">
        <v>88</v>
      </c>
      <c r="D247" s="37" t="s">
        <v>55</v>
      </c>
      <c r="E247" s="37">
        <v>14</v>
      </c>
      <c r="F247" s="37">
        <v>19</v>
      </c>
      <c r="G247" s="37">
        <v>11</v>
      </c>
      <c r="H247" s="37">
        <v>16</v>
      </c>
      <c r="I247" s="37" t="s">
        <v>86</v>
      </c>
      <c r="J247" s="37" t="s">
        <v>86</v>
      </c>
      <c r="K247" s="37" t="s">
        <v>86</v>
      </c>
      <c r="L247" s="37" t="s">
        <v>86</v>
      </c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</row>
    <row r="248" spans="1:27" ht="15.75" customHeight="1">
      <c r="A248" s="37" t="s">
        <v>301</v>
      </c>
      <c r="B248" s="37" t="s">
        <v>336</v>
      </c>
      <c r="C248" s="37" t="s">
        <v>84</v>
      </c>
      <c r="D248" s="37" t="s">
        <v>52</v>
      </c>
      <c r="E248" s="37">
        <v>14</v>
      </c>
      <c r="F248" s="37">
        <v>22</v>
      </c>
      <c r="G248" s="37">
        <v>11</v>
      </c>
      <c r="H248" s="37">
        <v>20</v>
      </c>
      <c r="I248" s="37" t="s">
        <v>86</v>
      </c>
      <c r="J248" s="37" t="s">
        <v>86</v>
      </c>
      <c r="K248" s="37" t="s">
        <v>86</v>
      </c>
      <c r="L248" s="37" t="s">
        <v>86</v>
      </c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</row>
    <row r="249" spans="1:27" ht="15.75" customHeight="1">
      <c r="A249" s="37" t="s">
        <v>301</v>
      </c>
      <c r="B249" s="37" t="s">
        <v>337</v>
      </c>
      <c r="C249" s="37" t="s">
        <v>88</v>
      </c>
      <c r="D249" s="37" t="s">
        <v>54</v>
      </c>
      <c r="E249" s="37">
        <v>14</v>
      </c>
      <c r="F249" s="37">
        <v>27</v>
      </c>
      <c r="G249" s="37">
        <v>11</v>
      </c>
      <c r="H249" s="37">
        <v>25</v>
      </c>
      <c r="I249" s="37" t="s">
        <v>86</v>
      </c>
      <c r="J249" s="37" t="s">
        <v>86</v>
      </c>
      <c r="K249" s="37" t="s">
        <v>86</v>
      </c>
      <c r="L249" s="37" t="s">
        <v>86</v>
      </c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</row>
    <row r="250" spans="1:27" ht="15.75" customHeight="1">
      <c r="A250" s="37" t="s">
        <v>301</v>
      </c>
      <c r="B250" s="37" t="s">
        <v>338</v>
      </c>
      <c r="C250" s="37" t="s">
        <v>84</v>
      </c>
      <c r="D250" s="37" t="s">
        <v>54</v>
      </c>
      <c r="E250" s="37">
        <v>22</v>
      </c>
      <c r="F250" s="37">
        <v>22</v>
      </c>
      <c r="G250" s="37">
        <v>20</v>
      </c>
      <c r="H250" s="37">
        <v>20</v>
      </c>
      <c r="I250" s="37" t="s">
        <v>86</v>
      </c>
      <c r="J250" s="37" t="s">
        <v>86</v>
      </c>
      <c r="K250" s="37" t="s">
        <v>86</v>
      </c>
      <c r="L250" s="37" t="s">
        <v>86</v>
      </c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</row>
    <row r="251" spans="1:27" ht="15.75" customHeight="1">
      <c r="A251" s="37" t="s">
        <v>301</v>
      </c>
      <c r="B251" s="37" t="s">
        <v>339</v>
      </c>
      <c r="C251" s="37" t="s">
        <v>84</v>
      </c>
      <c r="D251" s="37" t="s">
        <v>52</v>
      </c>
      <c r="E251" s="37">
        <v>14</v>
      </c>
      <c r="F251" s="37">
        <v>29</v>
      </c>
      <c r="G251" s="37">
        <v>11</v>
      </c>
      <c r="H251" s="37">
        <v>27</v>
      </c>
      <c r="I251" s="37" t="s">
        <v>86</v>
      </c>
      <c r="J251" s="37" t="s">
        <v>86</v>
      </c>
      <c r="K251" s="37" t="s">
        <v>86</v>
      </c>
      <c r="L251" s="37" t="s">
        <v>86</v>
      </c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</row>
    <row r="252" spans="1:27" ht="15.75" customHeight="1">
      <c r="A252" s="37" t="s">
        <v>301</v>
      </c>
      <c r="B252" s="37" t="s">
        <v>340</v>
      </c>
      <c r="C252" s="37" t="s">
        <v>84</v>
      </c>
      <c r="D252" s="37" t="s">
        <v>55</v>
      </c>
      <c r="E252" s="37">
        <v>14</v>
      </c>
      <c r="F252" s="37">
        <v>26</v>
      </c>
      <c r="G252" s="37">
        <v>11</v>
      </c>
      <c r="H252" s="37">
        <v>24</v>
      </c>
      <c r="I252" s="37" t="s">
        <v>86</v>
      </c>
      <c r="J252" s="37" t="s">
        <v>86</v>
      </c>
      <c r="K252" s="37" t="s">
        <v>86</v>
      </c>
      <c r="L252" s="37" t="s">
        <v>86</v>
      </c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</row>
    <row r="253" spans="1:27" ht="15.75" customHeight="1">
      <c r="A253" s="37" t="s">
        <v>301</v>
      </c>
      <c r="B253" s="37" t="s">
        <v>341</v>
      </c>
      <c r="C253" s="37" t="s">
        <v>84</v>
      </c>
      <c r="D253" s="37" t="s">
        <v>55</v>
      </c>
      <c r="E253" s="37">
        <v>14</v>
      </c>
      <c r="F253" s="37">
        <v>14</v>
      </c>
      <c r="G253" s="37">
        <v>11</v>
      </c>
      <c r="H253" s="37">
        <v>11</v>
      </c>
      <c r="I253" s="37" t="s">
        <v>86</v>
      </c>
      <c r="J253" s="37" t="s">
        <v>86</v>
      </c>
      <c r="K253" s="37" t="s">
        <v>86</v>
      </c>
      <c r="L253" s="37" t="s">
        <v>86</v>
      </c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</row>
    <row r="254" spans="1:27" ht="15.75" customHeight="1">
      <c r="A254" s="37" t="s">
        <v>301</v>
      </c>
      <c r="B254" s="37" t="s">
        <v>342</v>
      </c>
      <c r="C254" s="37" t="s">
        <v>88</v>
      </c>
      <c r="D254" s="37" t="s">
        <v>55</v>
      </c>
      <c r="E254" s="37">
        <v>20</v>
      </c>
      <c r="F254" s="37">
        <v>22</v>
      </c>
      <c r="G254" s="37">
        <v>18</v>
      </c>
      <c r="H254" s="37">
        <v>20</v>
      </c>
      <c r="I254" s="37" t="s">
        <v>86</v>
      </c>
      <c r="J254" s="37" t="s">
        <v>86</v>
      </c>
      <c r="K254" s="37" t="s">
        <v>86</v>
      </c>
      <c r="L254" s="37" t="s">
        <v>86</v>
      </c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</row>
    <row r="255" spans="1:27" ht="15.75" customHeight="1">
      <c r="A255" s="37" t="s">
        <v>301</v>
      </c>
      <c r="B255" s="37" t="s">
        <v>343</v>
      </c>
      <c r="C255" s="37" t="s">
        <v>84</v>
      </c>
      <c r="D255" s="37" t="s">
        <v>55</v>
      </c>
      <c r="E255" s="37">
        <v>22</v>
      </c>
      <c r="F255" s="37">
        <v>22</v>
      </c>
      <c r="G255" s="37">
        <v>20</v>
      </c>
      <c r="H255" s="37">
        <v>20</v>
      </c>
      <c r="I255" s="37" t="s">
        <v>86</v>
      </c>
      <c r="J255" s="37" t="s">
        <v>86</v>
      </c>
      <c r="K255" s="37" t="s">
        <v>86</v>
      </c>
      <c r="L255" s="37" t="s">
        <v>86</v>
      </c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</row>
    <row r="256" spans="1:27" ht="15.75" customHeight="1">
      <c r="A256" s="37" t="s">
        <v>301</v>
      </c>
      <c r="B256" s="37" t="s">
        <v>344</v>
      </c>
      <c r="C256" s="37" t="s">
        <v>88</v>
      </c>
      <c r="D256" s="37" t="s">
        <v>55</v>
      </c>
      <c r="E256" s="37">
        <v>25</v>
      </c>
      <c r="F256" s="37">
        <v>26</v>
      </c>
      <c r="G256" s="37">
        <v>23</v>
      </c>
      <c r="H256" s="37">
        <v>24</v>
      </c>
      <c r="I256" s="37" t="s">
        <v>86</v>
      </c>
      <c r="J256" s="37" t="s">
        <v>86</v>
      </c>
      <c r="K256" s="37" t="s">
        <v>86</v>
      </c>
      <c r="L256" s="37" t="s">
        <v>86</v>
      </c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</row>
    <row r="257" spans="1:27" ht="15.75" customHeight="1">
      <c r="A257" s="37" t="s">
        <v>301</v>
      </c>
      <c r="B257" s="37" t="s">
        <v>345</v>
      </c>
      <c r="C257" s="37" t="s">
        <v>88</v>
      </c>
      <c r="D257" s="37" t="s">
        <v>55</v>
      </c>
      <c r="E257" s="37">
        <v>21</v>
      </c>
      <c r="F257" s="37">
        <v>22</v>
      </c>
      <c r="G257" s="37">
        <v>19</v>
      </c>
      <c r="H257" s="37">
        <v>20</v>
      </c>
      <c r="I257" s="37" t="s">
        <v>86</v>
      </c>
      <c r="J257" s="37" t="s">
        <v>86</v>
      </c>
      <c r="K257" s="37" t="s">
        <v>86</v>
      </c>
      <c r="L257" s="37" t="s">
        <v>86</v>
      </c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</row>
    <row r="258" spans="1:27" ht="15.75" customHeight="1">
      <c r="A258" s="37" t="s">
        <v>301</v>
      </c>
      <c r="B258" s="37" t="s">
        <v>346</v>
      </c>
      <c r="C258" s="38" t="s">
        <v>84</v>
      </c>
      <c r="D258" s="38" t="s">
        <v>54</v>
      </c>
      <c r="E258" s="38">
        <v>25</v>
      </c>
      <c r="F258" s="38">
        <v>67</v>
      </c>
      <c r="G258" s="38">
        <v>26</v>
      </c>
      <c r="H258" s="38">
        <v>70</v>
      </c>
      <c r="I258" s="38" t="s">
        <v>86</v>
      </c>
      <c r="J258" s="38" t="s">
        <v>112</v>
      </c>
      <c r="K258" s="38" t="s">
        <v>86</v>
      </c>
      <c r="L258" s="38" t="s">
        <v>112</v>
      </c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</row>
    <row r="259" spans="1:27" ht="15.75" customHeight="1">
      <c r="A259" s="37" t="s">
        <v>301</v>
      </c>
      <c r="B259" s="37" t="s">
        <v>347</v>
      </c>
      <c r="C259" s="38" t="s">
        <v>88</v>
      </c>
      <c r="D259" s="38" t="s">
        <v>54</v>
      </c>
      <c r="E259" s="38">
        <v>30</v>
      </c>
      <c r="F259" s="38">
        <v>63</v>
      </c>
      <c r="G259" s="38">
        <v>30</v>
      </c>
      <c r="H259" s="38">
        <v>68</v>
      </c>
      <c r="I259" s="38" t="s">
        <v>86</v>
      </c>
      <c r="J259" s="38" t="s">
        <v>112</v>
      </c>
      <c r="K259" s="38" t="s">
        <v>86</v>
      </c>
      <c r="L259" s="38" t="s">
        <v>112</v>
      </c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</row>
    <row r="260" spans="1:27" ht="15.75" customHeight="1">
      <c r="A260" s="37" t="s">
        <v>301</v>
      </c>
      <c r="B260" s="37" t="s">
        <v>348</v>
      </c>
      <c r="C260" s="38" t="s">
        <v>84</v>
      </c>
      <c r="D260" s="38" t="s">
        <v>54</v>
      </c>
      <c r="E260" s="38">
        <v>25</v>
      </c>
      <c r="F260" s="38">
        <v>61</v>
      </c>
      <c r="G260" s="38">
        <v>25</v>
      </c>
      <c r="H260" s="38">
        <v>60</v>
      </c>
      <c r="I260" s="38" t="s">
        <v>86</v>
      </c>
      <c r="J260" s="38" t="s">
        <v>112</v>
      </c>
      <c r="K260" s="38" t="s">
        <v>86</v>
      </c>
      <c r="L260" s="38" t="s">
        <v>112</v>
      </c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</row>
    <row r="261" spans="1:27" ht="15.75" customHeight="1">
      <c r="A261" s="39" t="s">
        <v>301</v>
      </c>
      <c r="B261" s="39" t="s">
        <v>349</v>
      </c>
      <c r="C261" s="39" t="s">
        <v>88</v>
      </c>
      <c r="D261" s="39" t="s">
        <v>54</v>
      </c>
      <c r="E261" s="39">
        <v>24</v>
      </c>
      <c r="F261" s="39">
        <v>60</v>
      </c>
      <c r="G261" s="39">
        <v>24</v>
      </c>
      <c r="H261" s="39">
        <v>48</v>
      </c>
      <c r="I261" s="39" t="s">
        <v>86</v>
      </c>
      <c r="J261" s="39" t="s">
        <v>112</v>
      </c>
      <c r="K261" s="39" t="s">
        <v>86</v>
      </c>
      <c r="L261" s="39" t="s">
        <v>125</v>
      </c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</row>
    <row r="262" spans="1:27" ht="15.75" customHeight="1">
      <c r="A262" s="37" t="s">
        <v>350</v>
      </c>
      <c r="B262" s="37" t="s">
        <v>351</v>
      </c>
      <c r="C262" s="37" t="s">
        <v>84</v>
      </c>
      <c r="D262" s="37" t="s">
        <v>54</v>
      </c>
      <c r="E262" s="37">
        <v>10</v>
      </c>
      <c r="F262" s="37">
        <v>10</v>
      </c>
      <c r="G262" s="37">
        <v>10</v>
      </c>
      <c r="H262" s="37">
        <v>10</v>
      </c>
      <c r="I262" s="37" t="s">
        <v>86</v>
      </c>
      <c r="J262" s="37" t="s">
        <v>86</v>
      </c>
      <c r="K262" s="37" t="s">
        <v>86</v>
      </c>
      <c r="L262" s="37" t="s">
        <v>86</v>
      </c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</row>
    <row r="263" spans="1:27" ht="15.75" customHeight="1">
      <c r="A263" s="37" t="s">
        <v>350</v>
      </c>
      <c r="B263" s="37" t="s">
        <v>352</v>
      </c>
      <c r="C263" s="37" t="s">
        <v>88</v>
      </c>
      <c r="D263" s="37" t="s">
        <v>52</v>
      </c>
      <c r="E263" s="37">
        <v>10</v>
      </c>
      <c r="F263" s="37">
        <v>12</v>
      </c>
      <c r="G263" s="37">
        <v>10</v>
      </c>
      <c r="H263" s="37">
        <v>12</v>
      </c>
      <c r="I263" s="37" t="s">
        <v>86</v>
      </c>
      <c r="J263" s="37" t="s">
        <v>86</v>
      </c>
      <c r="K263" s="37" t="s">
        <v>86</v>
      </c>
      <c r="L263" s="37" t="s">
        <v>86</v>
      </c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</row>
    <row r="264" spans="1:27" ht="15.75" customHeight="1">
      <c r="A264" s="37" t="s">
        <v>350</v>
      </c>
      <c r="B264" s="37" t="s">
        <v>353</v>
      </c>
      <c r="C264" s="37" t="s">
        <v>84</v>
      </c>
      <c r="D264" s="37" t="s">
        <v>54</v>
      </c>
      <c r="E264" s="37">
        <v>10</v>
      </c>
      <c r="F264" s="37">
        <v>12</v>
      </c>
      <c r="G264" s="37">
        <v>10</v>
      </c>
      <c r="H264" s="37">
        <v>12</v>
      </c>
      <c r="I264" s="37" t="s">
        <v>86</v>
      </c>
      <c r="J264" s="37" t="s">
        <v>86</v>
      </c>
      <c r="K264" s="37" t="s">
        <v>86</v>
      </c>
      <c r="L264" s="37" t="s">
        <v>86</v>
      </c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</row>
    <row r="265" spans="1:27" ht="15.75" customHeight="1">
      <c r="A265" s="37" t="s">
        <v>350</v>
      </c>
      <c r="B265" s="37" t="s">
        <v>354</v>
      </c>
      <c r="C265" s="37" t="s">
        <v>84</v>
      </c>
      <c r="D265" s="37" t="s">
        <v>54</v>
      </c>
      <c r="E265" s="37">
        <v>10</v>
      </c>
      <c r="F265" s="37">
        <v>10</v>
      </c>
      <c r="G265" s="37">
        <v>10</v>
      </c>
      <c r="H265" s="37">
        <v>10</v>
      </c>
      <c r="I265" s="37" t="s">
        <v>86</v>
      </c>
      <c r="J265" s="37" t="s">
        <v>86</v>
      </c>
      <c r="K265" s="37" t="s">
        <v>86</v>
      </c>
      <c r="L265" s="37" t="s">
        <v>86</v>
      </c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</row>
    <row r="266" spans="1:27" ht="15.75" customHeight="1">
      <c r="A266" s="37" t="s">
        <v>350</v>
      </c>
      <c r="B266" s="37" t="s">
        <v>355</v>
      </c>
      <c r="C266" s="37" t="s">
        <v>84</v>
      </c>
      <c r="D266" s="37" t="s">
        <v>54</v>
      </c>
      <c r="E266" s="37">
        <v>10</v>
      </c>
      <c r="F266" s="37">
        <v>12</v>
      </c>
      <c r="G266" s="37">
        <v>10</v>
      </c>
      <c r="H266" s="37">
        <v>12</v>
      </c>
      <c r="I266" s="37" t="s">
        <v>86</v>
      </c>
      <c r="J266" s="37" t="s">
        <v>86</v>
      </c>
      <c r="K266" s="37" t="s">
        <v>86</v>
      </c>
      <c r="L266" s="37" t="s">
        <v>86</v>
      </c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</row>
    <row r="267" spans="1:27" ht="15.75" customHeight="1">
      <c r="A267" s="37" t="s">
        <v>350</v>
      </c>
      <c r="B267" s="37" t="s">
        <v>356</v>
      </c>
      <c r="C267" s="37" t="s">
        <v>84</v>
      </c>
      <c r="D267" s="37" t="s">
        <v>54</v>
      </c>
      <c r="E267" s="37">
        <v>10</v>
      </c>
      <c r="F267" s="37">
        <v>12</v>
      </c>
      <c r="G267" s="37">
        <v>10</v>
      </c>
      <c r="H267" s="37">
        <v>12</v>
      </c>
      <c r="I267" s="37" t="s">
        <v>86</v>
      </c>
      <c r="J267" s="37" t="s">
        <v>86</v>
      </c>
      <c r="K267" s="37" t="s">
        <v>86</v>
      </c>
      <c r="L267" s="37" t="s">
        <v>86</v>
      </c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</row>
    <row r="268" spans="1:27" ht="15.75" customHeight="1">
      <c r="A268" s="37" t="s">
        <v>350</v>
      </c>
      <c r="B268" s="37" t="s">
        <v>357</v>
      </c>
      <c r="C268" s="37" t="s">
        <v>84</v>
      </c>
      <c r="D268" s="37" t="s">
        <v>54</v>
      </c>
      <c r="E268" s="37">
        <v>10</v>
      </c>
      <c r="F268" s="37">
        <v>12</v>
      </c>
      <c r="G268" s="37">
        <v>10</v>
      </c>
      <c r="H268" s="37">
        <v>12</v>
      </c>
      <c r="I268" s="37" t="s">
        <v>86</v>
      </c>
      <c r="J268" s="37" t="s">
        <v>86</v>
      </c>
      <c r="K268" s="37" t="s">
        <v>86</v>
      </c>
      <c r="L268" s="37" t="s">
        <v>86</v>
      </c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</row>
    <row r="269" spans="1:27" ht="15.75" customHeight="1">
      <c r="A269" s="37" t="s">
        <v>350</v>
      </c>
      <c r="B269" s="37" t="s">
        <v>358</v>
      </c>
      <c r="C269" s="37" t="s">
        <v>84</v>
      </c>
      <c r="D269" s="37" t="s">
        <v>51</v>
      </c>
      <c r="E269" s="37">
        <v>10</v>
      </c>
      <c r="F269" s="37">
        <v>11</v>
      </c>
      <c r="G269" s="37">
        <v>10</v>
      </c>
      <c r="H269" s="37">
        <v>11</v>
      </c>
      <c r="I269" s="37" t="s">
        <v>86</v>
      </c>
      <c r="J269" s="37" t="s">
        <v>86</v>
      </c>
      <c r="K269" s="37" t="s">
        <v>86</v>
      </c>
      <c r="L269" s="37" t="s">
        <v>86</v>
      </c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</row>
    <row r="270" spans="1:27" ht="15.75" customHeight="1">
      <c r="A270" s="37" t="s">
        <v>350</v>
      </c>
      <c r="B270" s="37" t="s">
        <v>359</v>
      </c>
      <c r="C270" s="37" t="s">
        <v>84</v>
      </c>
      <c r="D270" s="37" t="s">
        <v>54</v>
      </c>
      <c r="E270" s="37">
        <v>10</v>
      </c>
      <c r="F270" s="37">
        <v>10</v>
      </c>
      <c r="G270" s="37">
        <v>10</v>
      </c>
      <c r="H270" s="37">
        <v>10</v>
      </c>
      <c r="I270" s="37" t="s">
        <v>86</v>
      </c>
      <c r="J270" s="37" t="s">
        <v>86</v>
      </c>
      <c r="K270" s="37" t="s">
        <v>86</v>
      </c>
      <c r="L270" s="37" t="s">
        <v>86</v>
      </c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</row>
    <row r="271" spans="1:27" ht="15.75" customHeight="1">
      <c r="A271" s="37" t="s">
        <v>350</v>
      </c>
      <c r="B271" s="37" t="s">
        <v>360</v>
      </c>
      <c r="C271" s="37" t="s">
        <v>88</v>
      </c>
      <c r="D271" s="37" t="s">
        <v>54</v>
      </c>
      <c r="E271" s="37">
        <v>10</v>
      </c>
      <c r="F271" s="37">
        <v>13</v>
      </c>
      <c r="G271" s="37">
        <v>10</v>
      </c>
      <c r="H271" s="37">
        <v>13</v>
      </c>
      <c r="I271" s="37" t="s">
        <v>86</v>
      </c>
      <c r="J271" s="37" t="s">
        <v>86</v>
      </c>
      <c r="K271" s="37" t="s">
        <v>86</v>
      </c>
      <c r="L271" s="37" t="s">
        <v>86</v>
      </c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</row>
    <row r="272" spans="1:27" ht="15.75" customHeight="1">
      <c r="A272" s="37" t="s">
        <v>350</v>
      </c>
      <c r="B272" s="37" t="s">
        <v>361</v>
      </c>
      <c r="C272" s="37" t="s">
        <v>88</v>
      </c>
      <c r="D272" s="37" t="s">
        <v>54</v>
      </c>
      <c r="E272" s="37">
        <v>7</v>
      </c>
      <c r="F272" s="37">
        <v>10</v>
      </c>
      <c r="G272" s="37">
        <v>7</v>
      </c>
      <c r="H272" s="37">
        <v>10</v>
      </c>
      <c r="I272" s="37" t="s">
        <v>86</v>
      </c>
      <c r="J272" s="37" t="s">
        <v>86</v>
      </c>
      <c r="K272" s="37" t="s">
        <v>86</v>
      </c>
      <c r="L272" s="37" t="s">
        <v>86</v>
      </c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</row>
    <row r="273" spans="1:27" ht="15.75" customHeight="1">
      <c r="A273" s="37" t="s">
        <v>350</v>
      </c>
      <c r="B273" s="37" t="s">
        <v>362</v>
      </c>
      <c r="C273" s="37" t="s">
        <v>88</v>
      </c>
      <c r="D273" s="37" t="s">
        <v>54</v>
      </c>
      <c r="E273" s="37">
        <v>10</v>
      </c>
      <c r="F273" s="37">
        <v>10</v>
      </c>
      <c r="G273" s="37">
        <v>10</v>
      </c>
      <c r="H273" s="37">
        <v>10</v>
      </c>
      <c r="I273" s="37" t="s">
        <v>86</v>
      </c>
      <c r="J273" s="37" t="s">
        <v>86</v>
      </c>
      <c r="K273" s="37" t="s">
        <v>86</v>
      </c>
      <c r="L273" s="37" t="s">
        <v>86</v>
      </c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</row>
    <row r="274" spans="1:27" ht="15.75" customHeight="1">
      <c r="A274" s="37" t="s">
        <v>350</v>
      </c>
      <c r="B274" s="37" t="s">
        <v>363</v>
      </c>
      <c r="C274" s="37" t="s">
        <v>84</v>
      </c>
      <c r="D274" s="37" t="s">
        <v>54</v>
      </c>
      <c r="E274" s="37">
        <v>10</v>
      </c>
      <c r="F274" s="37">
        <v>12</v>
      </c>
      <c r="G274" s="37">
        <v>10</v>
      </c>
      <c r="H274" s="37">
        <v>12</v>
      </c>
      <c r="I274" s="37" t="s">
        <v>86</v>
      </c>
      <c r="J274" s="37" t="s">
        <v>86</v>
      </c>
      <c r="K274" s="37" t="s">
        <v>86</v>
      </c>
      <c r="L274" s="37" t="s">
        <v>86</v>
      </c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</row>
    <row r="275" spans="1:27" ht="15.75" customHeight="1">
      <c r="A275" s="37" t="s">
        <v>350</v>
      </c>
      <c r="B275" s="37" t="s">
        <v>364</v>
      </c>
      <c r="C275" s="37" t="s">
        <v>84</v>
      </c>
      <c r="D275" s="37" t="s">
        <v>54</v>
      </c>
      <c r="E275" s="37">
        <v>10</v>
      </c>
      <c r="F275" s="37">
        <v>12</v>
      </c>
      <c r="G275" s="37">
        <v>10</v>
      </c>
      <c r="H275" s="37">
        <v>12</v>
      </c>
      <c r="I275" s="37" t="s">
        <v>86</v>
      </c>
      <c r="J275" s="37" t="s">
        <v>86</v>
      </c>
      <c r="K275" s="37" t="s">
        <v>86</v>
      </c>
      <c r="L275" s="37" t="s">
        <v>86</v>
      </c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</row>
    <row r="276" spans="1:27" ht="15.75" customHeight="1">
      <c r="A276" s="37" t="s">
        <v>350</v>
      </c>
      <c r="B276" s="37" t="s">
        <v>365</v>
      </c>
      <c r="C276" s="37" t="s">
        <v>84</v>
      </c>
      <c r="D276" s="37" t="s">
        <v>55</v>
      </c>
      <c r="E276" s="37">
        <v>10</v>
      </c>
      <c r="F276" s="37">
        <v>12</v>
      </c>
      <c r="G276" s="37">
        <v>10</v>
      </c>
      <c r="H276" s="37">
        <v>12</v>
      </c>
      <c r="I276" s="37" t="s">
        <v>86</v>
      </c>
      <c r="J276" s="37" t="s">
        <v>86</v>
      </c>
      <c r="K276" s="37" t="s">
        <v>86</v>
      </c>
      <c r="L276" s="37" t="s">
        <v>86</v>
      </c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</row>
    <row r="277" spans="1:27" ht="15.75" customHeight="1">
      <c r="A277" s="37" t="s">
        <v>350</v>
      </c>
      <c r="B277" s="37" t="s">
        <v>366</v>
      </c>
      <c r="C277" s="37" t="s">
        <v>84</v>
      </c>
      <c r="D277" s="37" t="s">
        <v>54</v>
      </c>
      <c r="E277" s="37">
        <v>10</v>
      </c>
      <c r="F277" s="37">
        <v>10</v>
      </c>
      <c r="G277" s="37">
        <v>10</v>
      </c>
      <c r="H277" s="37">
        <v>10</v>
      </c>
      <c r="I277" s="37" t="s">
        <v>86</v>
      </c>
      <c r="J277" s="37" t="s">
        <v>86</v>
      </c>
      <c r="K277" s="37" t="s">
        <v>86</v>
      </c>
      <c r="L277" s="37" t="s">
        <v>86</v>
      </c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</row>
    <row r="278" spans="1:27" ht="15.75" customHeight="1">
      <c r="A278" s="37" t="s">
        <v>350</v>
      </c>
      <c r="B278" s="37" t="s">
        <v>367</v>
      </c>
      <c r="C278" s="37" t="s">
        <v>88</v>
      </c>
      <c r="D278" s="37" t="s">
        <v>54</v>
      </c>
      <c r="E278" s="37">
        <v>10</v>
      </c>
      <c r="F278" s="37">
        <v>10</v>
      </c>
      <c r="G278" s="37">
        <v>10</v>
      </c>
      <c r="H278" s="37">
        <v>10</v>
      </c>
      <c r="I278" s="37" t="s">
        <v>86</v>
      </c>
      <c r="J278" s="37" t="s">
        <v>86</v>
      </c>
      <c r="K278" s="37" t="s">
        <v>86</v>
      </c>
      <c r="L278" s="37" t="s">
        <v>86</v>
      </c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</row>
    <row r="279" spans="1:27" ht="15.75" customHeight="1">
      <c r="A279" s="37" t="s">
        <v>350</v>
      </c>
      <c r="B279" s="37" t="s">
        <v>368</v>
      </c>
      <c r="C279" s="37" t="s">
        <v>88</v>
      </c>
      <c r="D279" s="37" t="s">
        <v>54</v>
      </c>
      <c r="E279" s="37">
        <v>10</v>
      </c>
      <c r="F279" s="37">
        <v>11</v>
      </c>
      <c r="G279" s="37">
        <v>10</v>
      </c>
      <c r="H279" s="37">
        <v>11</v>
      </c>
      <c r="I279" s="37" t="s">
        <v>86</v>
      </c>
      <c r="J279" s="37" t="s">
        <v>86</v>
      </c>
      <c r="K279" s="37" t="s">
        <v>86</v>
      </c>
      <c r="L279" s="37" t="s">
        <v>86</v>
      </c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</row>
    <row r="280" spans="1:27" ht="15.75" customHeight="1">
      <c r="A280" s="37" t="s">
        <v>350</v>
      </c>
      <c r="B280" s="37" t="s">
        <v>369</v>
      </c>
      <c r="C280" s="37" t="s">
        <v>84</v>
      </c>
      <c r="D280" s="37" t="s">
        <v>54</v>
      </c>
      <c r="E280" s="37">
        <v>10</v>
      </c>
      <c r="F280" s="37">
        <v>10</v>
      </c>
      <c r="G280" s="37">
        <v>10</v>
      </c>
      <c r="H280" s="37">
        <v>10</v>
      </c>
      <c r="I280" s="37" t="s">
        <v>86</v>
      </c>
      <c r="J280" s="37" t="s">
        <v>86</v>
      </c>
      <c r="K280" s="37" t="s">
        <v>86</v>
      </c>
      <c r="L280" s="37" t="s">
        <v>86</v>
      </c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</row>
    <row r="281" spans="1:27" ht="15.75" customHeight="1">
      <c r="A281" s="37" t="s">
        <v>350</v>
      </c>
      <c r="B281" s="37" t="s">
        <v>370</v>
      </c>
      <c r="C281" s="37" t="s">
        <v>88</v>
      </c>
      <c r="D281" s="37" t="s">
        <v>54</v>
      </c>
      <c r="E281" s="37">
        <v>10</v>
      </c>
      <c r="F281" s="37">
        <v>10</v>
      </c>
      <c r="G281" s="37">
        <v>10</v>
      </c>
      <c r="H281" s="37">
        <v>10</v>
      </c>
      <c r="I281" s="37" t="s">
        <v>86</v>
      </c>
      <c r="J281" s="37" t="s">
        <v>86</v>
      </c>
      <c r="K281" s="37" t="s">
        <v>86</v>
      </c>
      <c r="L281" s="37" t="s">
        <v>86</v>
      </c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</row>
    <row r="282" spans="1:27" ht="15.75" customHeight="1">
      <c r="A282" s="37" t="s">
        <v>350</v>
      </c>
      <c r="B282" s="37" t="s">
        <v>371</v>
      </c>
      <c r="C282" s="37" t="s">
        <v>88</v>
      </c>
      <c r="D282" s="37" t="s">
        <v>54</v>
      </c>
      <c r="E282" s="37">
        <v>11</v>
      </c>
      <c r="F282" s="37">
        <v>12</v>
      </c>
      <c r="G282" s="37">
        <v>10</v>
      </c>
      <c r="H282" s="37">
        <v>12</v>
      </c>
      <c r="I282" s="37" t="s">
        <v>86</v>
      </c>
      <c r="J282" s="37" t="s">
        <v>86</v>
      </c>
      <c r="K282" s="37" t="s">
        <v>86</v>
      </c>
      <c r="L282" s="37" t="s">
        <v>86</v>
      </c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</row>
    <row r="283" spans="1:27" ht="15.75" customHeight="1">
      <c r="A283" s="37" t="s">
        <v>350</v>
      </c>
      <c r="B283" s="37" t="s">
        <v>372</v>
      </c>
      <c r="C283" s="37" t="s">
        <v>84</v>
      </c>
      <c r="D283" s="37" t="s">
        <v>54</v>
      </c>
      <c r="E283" s="37">
        <v>10</v>
      </c>
      <c r="F283" s="37">
        <v>10</v>
      </c>
      <c r="G283" s="37">
        <v>10</v>
      </c>
      <c r="H283" s="37">
        <v>10</v>
      </c>
      <c r="I283" s="37" t="s">
        <v>86</v>
      </c>
      <c r="J283" s="37" t="s">
        <v>86</v>
      </c>
      <c r="K283" s="37" t="s">
        <v>86</v>
      </c>
      <c r="L283" s="37" t="s">
        <v>86</v>
      </c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</row>
    <row r="284" spans="1:27" ht="15.75" customHeight="1">
      <c r="A284" s="37" t="s">
        <v>350</v>
      </c>
      <c r="B284" s="37" t="s">
        <v>373</v>
      </c>
      <c r="C284" s="37" t="s">
        <v>84</v>
      </c>
      <c r="D284" s="37" t="s">
        <v>55</v>
      </c>
      <c r="E284" s="37">
        <v>10</v>
      </c>
      <c r="F284" s="37">
        <v>10</v>
      </c>
      <c r="G284" s="37">
        <v>10</v>
      </c>
      <c r="H284" s="37">
        <v>10</v>
      </c>
      <c r="I284" s="37" t="s">
        <v>86</v>
      </c>
      <c r="J284" s="37" t="s">
        <v>86</v>
      </c>
      <c r="K284" s="37" t="s">
        <v>86</v>
      </c>
      <c r="L284" s="37" t="s">
        <v>86</v>
      </c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</row>
    <row r="285" spans="1:27" ht="15.75" customHeight="1">
      <c r="A285" s="37" t="s">
        <v>350</v>
      </c>
      <c r="B285" s="37" t="s">
        <v>374</v>
      </c>
      <c r="C285" s="37" t="s">
        <v>84</v>
      </c>
      <c r="D285" s="37" t="s">
        <v>55</v>
      </c>
      <c r="E285" s="37">
        <v>12</v>
      </c>
      <c r="F285" s="37">
        <v>12</v>
      </c>
      <c r="G285" s="37">
        <v>10</v>
      </c>
      <c r="H285" s="37">
        <v>10</v>
      </c>
      <c r="I285" s="37" t="s">
        <v>86</v>
      </c>
      <c r="J285" s="37" t="s">
        <v>86</v>
      </c>
      <c r="K285" s="37" t="s">
        <v>86</v>
      </c>
      <c r="L285" s="37" t="s">
        <v>86</v>
      </c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</row>
    <row r="286" spans="1:27" ht="15.75" customHeight="1">
      <c r="A286" s="37" t="s">
        <v>350</v>
      </c>
      <c r="B286" s="37" t="s">
        <v>375</v>
      </c>
      <c r="C286" s="37" t="s">
        <v>88</v>
      </c>
      <c r="D286" s="37" t="s">
        <v>51</v>
      </c>
      <c r="E286" s="37">
        <v>13</v>
      </c>
      <c r="F286" s="37">
        <v>14</v>
      </c>
      <c r="G286" s="37">
        <v>11</v>
      </c>
      <c r="H286" s="37">
        <v>12</v>
      </c>
      <c r="I286" s="37" t="s">
        <v>86</v>
      </c>
      <c r="J286" s="37" t="s">
        <v>86</v>
      </c>
      <c r="K286" s="37" t="s">
        <v>86</v>
      </c>
      <c r="L286" s="37" t="s">
        <v>86</v>
      </c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</row>
    <row r="287" spans="1:27" ht="15.75" customHeight="1">
      <c r="A287" s="37" t="s">
        <v>350</v>
      </c>
      <c r="B287" s="37" t="s">
        <v>376</v>
      </c>
      <c r="C287" s="37" t="s">
        <v>84</v>
      </c>
      <c r="D287" s="37" t="s">
        <v>54</v>
      </c>
      <c r="E287" s="37">
        <v>12</v>
      </c>
      <c r="F287" s="37">
        <v>12</v>
      </c>
      <c r="G287" s="37">
        <v>10</v>
      </c>
      <c r="H287" s="37">
        <v>10</v>
      </c>
      <c r="I287" s="37" t="s">
        <v>86</v>
      </c>
      <c r="J287" s="37" t="s">
        <v>86</v>
      </c>
      <c r="K287" s="37" t="s">
        <v>86</v>
      </c>
      <c r="L287" s="37" t="s">
        <v>86</v>
      </c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</row>
    <row r="288" spans="1:27" ht="15.75" customHeight="1">
      <c r="A288" s="37" t="s">
        <v>350</v>
      </c>
      <c r="B288" s="37" t="s">
        <v>377</v>
      </c>
      <c r="C288" s="37" t="s">
        <v>84</v>
      </c>
      <c r="D288" s="37" t="s">
        <v>54</v>
      </c>
      <c r="E288" s="37">
        <v>7</v>
      </c>
      <c r="F288" s="37">
        <v>12</v>
      </c>
      <c r="G288" s="37">
        <v>7</v>
      </c>
      <c r="H288" s="37">
        <v>12</v>
      </c>
      <c r="I288" s="37" t="s">
        <v>86</v>
      </c>
      <c r="J288" s="37" t="s">
        <v>86</v>
      </c>
      <c r="K288" s="37" t="s">
        <v>86</v>
      </c>
      <c r="L288" s="37" t="s">
        <v>86</v>
      </c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</row>
    <row r="289" spans="1:27" ht="15.75" customHeight="1">
      <c r="A289" s="37" t="s">
        <v>350</v>
      </c>
      <c r="B289" s="37" t="s">
        <v>378</v>
      </c>
      <c r="C289" s="37" t="s">
        <v>88</v>
      </c>
      <c r="D289" s="37" t="s">
        <v>54</v>
      </c>
      <c r="E289" s="37">
        <v>10</v>
      </c>
      <c r="F289" s="37">
        <v>46</v>
      </c>
      <c r="G289" s="37">
        <v>10</v>
      </c>
      <c r="H289" s="37">
        <v>52</v>
      </c>
      <c r="I289" s="37" t="s">
        <v>86</v>
      </c>
      <c r="J289" s="37" t="s">
        <v>112</v>
      </c>
      <c r="K289" s="37" t="s">
        <v>86</v>
      </c>
      <c r="L289" s="37" t="s">
        <v>112</v>
      </c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</row>
    <row r="290" spans="1:27" ht="15.75" customHeight="1">
      <c r="A290" s="37" t="s">
        <v>350</v>
      </c>
      <c r="B290" s="37" t="s">
        <v>379</v>
      </c>
      <c r="C290" s="37" t="s">
        <v>84</v>
      </c>
      <c r="D290" s="37" t="s">
        <v>54</v>
      </c>
      <c r="E290" s="37">
        <v>10</v>
      </c>
      <c r="F290" s="37">
        <v>10</v>
      </c>
      <c r="G290" s="37">
        <v>10</v>
      </c>
      <c r="H290" s="37">
        <v>10</v>
      </c>
      <c r="I290" s="37" t="s">
        <v>86</v>
      </c>
      <c r="J290" s="37" t="s">
        <v>86</v>
      </c>
      <c r="K290" s="37" t="s">
        <v>86</v>
      </c>
      <c r="L290" s="37" t="s">
        <v>86</v>
      </c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</row>
    <row r="291" spans="1:27" ht="15.75" customHeight="1">
      <c r="A291" s="37" t="s">
        <v>350</v>
      </c>
      <c r="B291" s="37" t="s">
        <v>380</v>
      </c>
      <c r="C291" s="37" t="s">
        <v>84</v>
      </c>
      <c r="D291" s="37" t="s">
        <v>55</v>
      </c>
      <c r="E291" s="37">
        <v>12</v>
      </c>
      <c r="F291" s="37">
        <v>12</v>
      </c>
      <c r="G291" s="37">
        <v>10</v>
      </c>
      <c r="H291" s="37">
        <v>10</v>
      </c>
      <c r="I291" s="37" t="s">
        <v>86</v>
      </c>
      <c r="J291" s="37" t="s">
        <v>86</v>
      </c>
      <c r="K291" s="37" t="s">
        <v>86</v>
      </c>
      <c r="L291" s="37" t="s">
        <v>86</v>
      </c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</row>
    <row r="292" spans="1:27" ht="15.75" customHeight="1">
      <c r="A292" s="37" t="s">
        <v>350</v>
      </c>
      <c r="B292" s="37" t="s">
        <v>381</v>
      </c>
      <c r="C292" s="37" t="s">
        <v>88</v>
      </c>
      <c r="D292" s="37" t="s">
        <v>51</v>
      </c>
      <c r="E292" s="37">
        <v>13</v>
      </c>
      <c r="F292" s="37">
        <v>13</v>
      </c>
      <c r="G292" s="37">
        <v>11</v>
      </c>
      <c r="H292" s="37">
        <v>11</v>
      </c>
      <c r="I292" s="37" t="s">
        <v>86</v>
      </c>
      <c r="J292" s="37" t="s">
        <v>86</v>
      </c>
      <c r="K292" s="37" t="s">
        <v>86</v>
      </c>
      <c r="L292" s="37" t="s">
        <v>86</v>
      </c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</row>
    <row r="293" spans="1:27" ht="15.75" customHeight="1">
      <c r="A293" s="37" t="s">
        <v>350</v>
      </c>
      <c r="B293" s="37" t="s">
        <v>382</v>
      </c>
      <c r="C293" s="37" t="s">
        <v>88</v>
      </c>
      <c r="D293" s="37" t="s">
        <v>54</v>
      </c>
      <c r="E293" s="37">
        <v>11</v>
      </c>
      <c r="F293" s="37">
        <v>11</v>
      </c>
      <c r="G293" s="37">
        <v>10</v>
      </c>
      <c r="H293" s="37">
        <v>10</v>
      </c>
      <c r="I293" s="37" t="s">
        <v>86</v>
      </c>
      <c r="J293" s="37" t="s">
        <v>86</v>
      </c>
      <c r="K293" s="37" t="s">
        <v>86</v>
      </c>
      <c r="L293" s="37" t="s">
        <v>86</v>
      </c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</row>
    <row r="294" spans="1:27" ht="15.75" customHeight="1">
      <c r="A294" s="37" t="s">
        <v>350</v>
      </c>
      <c r="B294" s="37" t="s">
        <v>383</v>
      </c>
      <c r="C294" s="37" t="s">
        <v>84</v>
      </c>
      <c r="D294" s="37" t="s">
        <v>55</v>
      </c>
      <c r="E294" s="37">
        <v>12</v>
      </c>
      <c r="F294" s="37">
        <v>12</v>
      </c>
      <c r="G294" s="37">
        <v>10</v>
      </c>
      <c r="H294" s="37">
        <v>10</v>
      </c>
      <c r="I294" s="37" t="s">
        <v>86</v>
      </c>
      <c r="J294" s="37" t="s">
        <v>86</v>
      </c>
      <c r="K294" s="37" t="s">
        <v>86</v>
      </c>
      <c r="L294" s="37" t="s">
        <v>86</v>
      </c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</row>
    <row r="295" spans="1:27" ht="15.75" customHeight="1">
      <c r="A295" s="37" t="s">
        <v>350</v>
      </c>
      <c r="B295" s="37" t="s">
        <v>384</v>
      </c>
      <c r="C295" s="37" t="s">
        <v>84</v>
      </c>
      <c r="D295" s="37" t="s">
        <v>55</v>
      </c>
      <c r="E295" s="37">
        <v>11</v>
      </c>
      <c r="F295" s="37">
        <v>12</v>
      </c>
      <c r="G295" s="37">
        <v>10</v>
      </c>
      <c r="H295" s="37">
        <v>11</v>
      </c>
      <c r="I295" s="37" t="s">
        <v>86</v>
      </c>
      <c r="J295" s="37" t="s">
        <v>86</v>
      </c>
      <c r="K295" s="37" t="s">
        <v>86</v>
      </c>
      <c r="L295" s="37" t="s">
        <v>86</v>
      </c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</row>
    <row r="296" spans="1:27" ht="15.75" customHeight="1">
      <c r="A296" s="37" t="s">
        <v>350</v>
      </c>
      <c r="B296" s="37" t="s">
        <v>385</v>
      </c>
      <c r="C296" s="37" t="s">
        <v>88</v>
      </c>
      <c r="D296" s="37" t="s">
        <v>55</v>
      </c>
      <c r="E296" s="37">
        <v>12</v>
      </c>
      <c r="F296" s="37">
        <v>12</v>
      </c>
      <c r="G296" s="37">
        <v>10</v>
      </c>
      <c r="H296" s="37">
        <v>10</v>
      </c>
      <c r="I296" s="37" t="s">
        <v>86</v>
      </c>
      <c r="J296" s="37" t="s">
        <v>86</v>
      </c>
      <c r="K296" s="37" t="s">
        <v>86</v>
      </c>
      <c r="L296" s="37" t="s">
        <v>86</v>
      </c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</row>
    <row r="297" spans="1:27" ht="15.75" customHeight="1">
      <c r="A297" s="37" t="s">
        <v>350</v>
      </c>
      <c r="B297" s="37" t="s">
        <v>386</v>
      </c>
      <c r="C297" s="37" t="s">
        <v>84</v>
      </c>
      <c r="D297" s="37" t="s">
        <v>52</v>
      </c>
      <c r="E297" s="37">
        <v>12</v>
      </c>
      <c r="F297" s="37">
        <v>12</v>
      </c>
      <c r="G297" s="37">
        <v>10</v>
      </c>
      <c r="H297" s="37">
        <v>10</v>
      </c>
      <c r="I297" s="37" t="s">
        <v>86</v>
      </c>
      <c r="J297" s="37" t="s">
        <v>86</v>
      </c>
      <c r="K297" s="37" t="s">
        <v>86</v>
      </c>
      <c r="L297" s="37" t="s">
        <v>86</v>
      </c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</row>
    <row r="298" spans="1:27" ht="15.75" customHeight="1">
      <c r="A298" s="37" t="s">
        <v>350</v>
      </c>
      <c r="B298" s="37" t="s">
        <v>387</v>
      </c>
      <c r="C298" s="37" t="s">
        <v>88</v>
      </c>
      <c r="D298" s="37" t="s">
        <v>54</v>
      </c>
      <c r="E298" s="37">
        <v>12</v>
      </c>
      <c r="F298" s="37">
        <v>12</v>
      </c>
      <c r="G298" s="37">
        <v>10</v>
      </c>
      <c r="H298" s="37">
        <v>10</v>
      </c>
      <c r="I298" s="37" t="s">
        <v>86</v>
      </c>
      <c r="J298" s="37" t="s">
        <v>86</v>
      </c>
      <c r="K298" s="37" t="s">
        <v>86</v>
      </c>
      <c r="L298" s="37" t="s">
        <v>86</v>
      </c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</row>
    <row r="299" spans="1:27" ht="15.75" customHeight="1">
      <c r="A299" s="37" t="s">
        <v>350</v>
      </c>
      <c r="B299" s="37" t="s">
        <v>388</v>
      </c>
      <c r="C299" s="37" t="s">
        <v>84</v>
      </c>
      <c r="D299" s="37" t="s">
        <v>54</v>
      </c>
      <c r="E299" s="37">
        <v>11</v>
      </c>
      <c r="F299" s="37">
        <v>11</v>
      </c>
      <c r="G299" s="37">
        <v>10</v>
      </c>
      <c r="H299" s="37">
        <v>10</v>
      </c>
      <c r="I299" s="37" t="s">
        <v>86</v>
      </c>
      <c r="J299" s="37" t="s">
        <v>86</v>
      </c>
      <c r="K299" s="37" t="s">
        <v>86</v>
      </c>
      <c r="L299" s="37" t="s">
        <v>86</v>
      </c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</row>
    <row r="300" spans="1:27" ht="15.75" customHeight="1">
      <c r="A300" s="37" t="s">
        <v>350</v>
      </c>
      <c r="B300" s="37" t="s">
        <v>389</v>
      </c>
      <c r="C300" s="37" t="s">
        <v>84</v>
      </c>
      <c r="D300" s="37" t="s">
        <v>52</v>
      </c>
      <c r="E300" s="37">
        <v>13</v>
      </c>
      <c r="F300" s="37">
        <v>14</v>
      </c>
      <c r="G300" s="37">
        <v>11</v>
      </c>
      <c r="H300" s="37">
        <v>12</v>
      </c>
      <c r="I300" s="37" t="s">
        <v>86</v>
      </c>
      <c r="J300" s="37" t="s">
        <v>86</v>
      </c>
      <c r="K300" s="37" t="s">
        <v>86</v>
      </c>
      <c r="L300" s="37" t="s">
        <v>86</v>
      </c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</row>
    <row r="301" spans="1:27" ht="15.75" customHeight="1">
      <c r="A301" s="37" t="s">
        <v>350</v>
      </c>
      <c r="B301" s="37" t="s">
        <v>390</v>
      </c>
      <c r="C301" s="37" t="s">
        <v>84</v>
      </c>
      <c r="D301" s="37" t="s">
        <v>55</v>
      </c>
      <c r="E301" s="37">
        <v>13</v>
      </c>
      <c r="F301" s="37">
        <v>13</v>
      </c>
      <c r="G301" s="37">
        <v>12</v>
      </c>
      <c r="H301" s="37">
        <v>12</v>
      </c>
      <c r="I301" s="37" t="s">
        <v>86</v>
      </c>
      <c r="J301" s="37" t="s">
        <v>86</v>
      </c>
      <c r="K301" s="37" t="s">
        <v>86</v>
      </c>
      <c r="L301" s="37" t="s">
        <v>86</v>
      </c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</row>
    <row r="302" spans="1:27" ht="15.75" customHeight="1">
      <c r="A302" s="37" t="s">
        <v>350</v>
      </c>
      <c r="B302" s="37" t="s">
        <v>391</v>
      </c>
      <c r="C302" s="37" t="s">
        <v>84</v>
      </c>
      <c r="D302" s="37" t="s">
        <v>55</v>
      </c>
      <c r="E302" s="37">
        <v>12</v>
      </c>
      <c r="F302" s="37">
        <v>15</v>
      </c>
      <c r="G302" s="37">
        <v>10</v>
      </c>
      <c r="H302" s="37">
        <v>13</v>
      </c>
      <c r="I302" s="37" t="s">
        <v>86</v>
      </c>
      <c r="J302" s="37" t="s">
        <v>86</v>
      </c>
      <c r="K302" s="37" t="s">
        <v>86</v>
      </c>
      <c r="L302" s="37" t="s">
        <v>86</v>
      </c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</row>
    <row r="303" spans="1:27" ht="15.75" customHeight="1">
      <c r="A303" s="37" t="s">
        <v>350</v>
      </c>
      <c r="B303" s="37" t="s">
        <v>392</v>
      </c>
      <c r="C303" s="37" t="s">
        <v>88</v>
      </c>
      <c r="D303" s="37" t="s">
        <v>55</v>
      </c>
      <c r="E303" s="37">
        <v>11</v>
      </c>
      <c r="F303" s="37">
        <v>11</v>
      </c>
      <c r="G303" s="37">
        <v>10</v>
      </c>
      <c r="H303" s="37">
        <v>10</v>
      </c>
      <c r="I303" s="37" t="s">
        <v>86</v>
      </c>
      <c r="J303" s="37" t="s">
        <v>86</v>
      </c>
      <c r="K303" s="37" t="s">
        <v>86</v>
      </c>
      <c r="L303" s="37" t="s">
        <v>86</v>
      </c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</row>
    <row r="304" spans="1:27" ht="15.75" customHeight="1">
      <c r="A304" s="37" t="s">
        <v>350</v>
      </c>
      <c r="B304" s="37" t="s">
        <v>393</v>
      </c>
      <c r="C304" s="37" t="s">
        <v>84</v>
      </c>
      <c r="D304" s="37" t="s">
        <v>55</v>
      </c>
      <c r="E304" s="37">
        <v>12</v>
      </c>
      <c r="F304" s="37">
        <v>12</v>
      </c>
      <c r="G304" s="37">
        <v>10</v>
      </c>
      <c r="H304" s="37">
        <v>10</v>
      </c>
      <c r="I304" s="37" t="s">
        <v>86</v>
      </c>
      <c r="J304" s="37" t="s">
        <v>86</v>
      </c>
      <c r="K304" s="37" t="s">
        <v>86</v>
      </c>
      <c r="L304" s="37" t="s">
        <v>86</v>
      </c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</row>
    <row r="305" spans="1:27" ht="15.75" customHeight="1">
      <c r="A305" s="37" t="s">
        <v>350</v>
      </c>
      <c r="B305" s="37" t="s">
        <v>394</v>
      </c>
      <c r="C305" s="37" t="s">
        <v>84</v>
      </c>
      <c r="D305" s="37" t="s">
        <v>55</v>
      </c>
      <c r="E305" s="37">
        <v>12</v>
      </c>
      <c r="F305" s="37">
        <v>12</v>
      </c>
      <c r="G305" s="37">
        <v>10</v>
      </c>
      <c r="H305" s="37">
        <v>10</v>
      </c>
      <c r="I305" s="37" t="s">
        <v>86</v>
      </c>
      <c r="J305" s="37" t="s">
        <v>86</v>
      </c>
      <c r="K305" s="37" t="s">
        <v>86</v>
      </c>
      <c r="L305" s="37" t="s">
        <v>86</v>
      </c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</row>
    <row r="306" spans="1:27" ht="15.75" customHeight="1">
      <c r="A306" s="37" t="s">
        <v>350</v>
      </c>
      <c r="B306" s="37" t="s">
        <v>395</v>
      </c>
      <c r="C306" s="37" t="s">
        <v>88</v>
      </c>
      <c r="D306" s="37" t="s">
        <v>51</v>
      </c>
      <c r="E306" s="37">
        <v>12</v>
      </c>
      <c r="F306" s="37">
        <v>12</v>
      </c>
      <c r="G306" s="37">
        <v>10</v>
      </c>
      <c r="H306" s="37">
        <v>10</v>
      </c>
      <c r="I306" s="37" t="s">
        <v>86</v>
      </c>
      <c r="J306" s="37" t="s">
        <v>86</v>
      </c>
      <c r="K306" s="37" t="s">
        <v>86</v>
      </c>
      <c r="L306" s="37" t="s">
        <v>86</v>
      </c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</row>
    <row r="307" spans="1:27" ht="15.75" customHeight="1">
      <c r="A307" s="37" t="s">
        <v>350</v>
      </c>
      <c r="B307" s="37" t="s">
        <v>396</v>
      </c>
      <c r="C307" s="37" t="s">
        <v>88</v>
      </c>
      <c r="D307" s="37" t="s">
        <v>55</v>
      </c>
      <c r="E307" s="37">
        <v>12</v>
      </c>
      <c r="F307" s="37">
        <v>12</v>
      </c>
      <c r="G307" s="37">
        <v>10</v>
      </c>
      <c r="H307" s="37">
        <v>10</v>
      </c>
      <c r="I307" s="37" t="s">
        <v>86</v>
      </c>
      <c r="J307" s="37" t="s">
        <v>86</v>
      </c>
      <c r="K307" s="37" t="s">
        <v>86</v>
      </c>
      <c r="L307" s="37" t="s">
        <v>86</v>
      </c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</row>
    <row r="308" spans="1:27" ht="15.75" customHeight="1">
      <c r="A308" s="37" t="s">
        <v>350</v>
      </c>
      <c r="B308" s="37" t="s">
        <v>397</v>
      </c>
      <c r="C308" s="37" t="s">
        <v>88</v>
      </c>
      <c r="D308" s="37" t="s">
        <v>55</v>
      </c>
      <c r="E308" s="37">
        <v>11</v>
      </c>
      <c r="F308" s="37">
        <v>11</v>
      </c>
      <c r="G308" s="37">
        <v>10</v>
      </c>
      <c r="H308" s="37">
        <v>10</v>
      </c>
      <c r="I308" s="37" t="s">
        <v>86</v>
      </c>
      <c r="J308" s="37" t="s">
        <v>86</v>
      </c>
      <c r="K308" s="37" t="s">
        <v>86</v>
      </c>
      <c r="L308" s="37" t="s">
        <v>86</v>
      </c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</row>
    <row r="309" spans="1:27" ht="15.75" customHeight="1">
      <c r="A309" s="37" t="s">
        <v>350</v>
      </c>
      <c r="B309" s="37" t="s">
        <v>398</v>
      </c>
      <c r="C309" s="37" t="s">
        <v>88</v>
      </c>
      <c r="D309" s="37" t="s">
        <v>54</v>
      </c>
      <c r="E309" s="37">
        <v>12</v>
      </c>
      <c r="F309" s="37" t="s">
        <v>118</v>
      </c>
      <c r="G309" s="37">
        <v>12</v>
      </c>
      <c r="H309" s="37">
        <v>109</v>
      </c>
      <c r="I309" s="37" t="s">
        <v>86</v>
      </c>
      <c r="J309" s="37" t="s">
        <v>112</v>
      </c>
      <c r="K309" s="37" t="s">
        <v>86</v>
      </c>
      <c r="L309" s="37" t="s">
        <v>112</v>
      </c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</row>
    <row r="310" spans="1:27" ht="15.75" customHeight="1">
      <c r="A310" s="37" t="s">
        <v>350</v>
      </c>
      <c r="B310" s="37" t="s">
        <v>399</v>
      </c>
      <c r="C310" s="38" t="s">
        <v>84</v>
      </c>
      <c r="D310" s="38" t="s">
        <v>54</v>
      </c>
      <c r="E310" s="38">
        <v>30</v>
      </c>
      <c r="F310" s="38">
        <v>41</v>
      </c>
      <c r="G310" s="38">
        <v>30</v>
      </c>
      <c r="H310" s="38">
        <v>40</v>
      </c>
      <c r="I310" s="38" t="s">
        <v>86</v>
      </c>
      <c r="J310" s="38" t="s">
        <v>112</v>
      </c>
      <c r="K310" s="38" t="s">
        <v>86</v>
      </c>
      <c r="L310" s="38" t="s">
        <v>112</v>
      </c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</row>
    <row r="311" spans="1:27" ht="15.75" customHeight="1">
      <c r="A311" s="37" t="s">
        <v>350</v>
      </c>
      <c r="B311" s="37" t="s">
        <v>400</v>
      </c>
      <c r="C311" s="38" t="s">
        <v>88</v>
      </c>
      <c r="D311" s="38" t="s">
        <v>54</v>
      </c>
      <c r="E311" s="38">
        <v>30</v>
      </c>
      <c r="F311" s="38">
        <v>300</v>
      </c>
      <c r="G311" s="38">
        <v>30</v>
      </c>
      <c r="H311" s="38">
        <v>84</v>
      </c>
      <c r="I311" s="38" t="s">
        <v>86</v>
      </c>
      <c r="J311" s="38" t="s">
        <v>112</v>
      </c>
      <c r="K311" s="38" t="s">
        <v>86</v>
      </c>
      <c r="L311" s="38" t="s">
        <v>112</v>
      </c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</row>
    <row r="312" spans="1:27" ht="15.75" customHeight="1">
      <c r="A312" s="37" t="s">
        <v>401</v>
      </c>
      <c r="B312" s="37" t="s">
        <v>402</v>
      </c>
      <c r="C312" s="37" t="s">
        <v>84</v>
      </c>
      <c r="D312" s="37" t="s">
        <v>55</v>
      </c>
      <c r="E312" s="37">
        <v>2</v>
      </c>
      <c r="F312" s="37">
        <v>4</v>
      </c>
      <c r="G312" s="37">
        <v>2</v>
      </c>
      <c r="H312" s="37">
        <v>4</v>
      </c>
      <c r="I312" s="37" t="s">
        <v>86</v>
      </c>
      <c r="J312" s="37" t="s">
        <v>86</v>
      </c>
      <c r="K312" s="37" t="s">
        <v>86</v>
      </c>
      <c r="L312" s="37" t="s">
        <v>86</v>
      </c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</row>
    <row r="313" spans="1:27" ht="15.75" customHeight="1">
      <c r="A313" s="37" t="s">
        <v>401</v>
      </c>
      <c r="B313" s="37" t="s">
        <v>403</v>
      </c>
      <c r="C313" s="37" t="s">
        <v>88</v>
      </c>
      <c r="D313" s="37" t="s">
        <v>54</v>
      </c>
      <c r="E313" s="37">
        <v>2</v>
      </c>
      <c r="F313" s="37">
        <v>6</v>
      </c>
      <c r="G313" s="37">
        <v>2</v>
      </c>
      <c r="H313" s="37">
        <v>6</v>
      </c>
      <c r="I313" s="37" t="s">
        <v>86</v>
      </c>
      <c r="J313" s="37" t="s">
        <v>86</v>
      </c>
      <c r="K313" s="37" t="s">
        <v>86</v>
      </c>
      <c r="L313" s="37" t="s">
        <v>86</v>
      </c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</row>
    <row r="314" spans="1:27" ht="15.75" customHeight="1">
      <c r="A314" s="37" t="s">
        <v>401</v>
      </c>
      <c r="B314" s="37" t="s">
        <v>404</v>
      </c>
      <c r="C314" s="37" t="s">
        <v>88</v>
      </c>
      <c r="D314" s="37" t="s">
        <v>54</v>
      </c>
      <c r="E314" s="37">
        <v>5</v>
      </c>
      <c r="F314" s="37">
        <v>8</v>
      </c>
      <c r="G314" s="37">
        <v>5</v>
      </c>
      <c r="H314" s="37">
        <v>8</v>
      </c>
      <c r="I314" s="37" t="s">
        <v>86</v>
      </c>
      <c r="J314" s="37" t="s">
        <v>86</v>
      </c>
      <c r="K314" s="37" t="s">
        <v>86</v>
      </c>
      <c r="L314" s="37" t="s">
        <v>86</v>
      </c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</row>
    <row r="315" spans="1:27" ht="15.75" customHeight="1">
      <c r="A315" s="37" t="s">
        <v>401</v>
      </c>
      <c r="B315" s="37" t="s">
        <v>405</v>
      </c>
      <c r="C315" s="37" t="s">
        <v>88</v>
      </c>
      <c r="D315" s="37" t="s">
        <v>55</v>
      </c>
      <c r="E315" s="37">
        <v>2</v>
      </c>
      <c r="F315" s="37">
        <v>2</v>
      </c>
      <c r="G315" s="37">
        <v>2</v>
      </c>
      <c r="H315" s="37">
        <v>2</v>
      </c>
      <c r="I315" s="37" t="s">
        <v>86</v>
      </c>
      <c r="J315" s="37" t="s">
        <v>86</v>
      </c>
      <c r="K315" s="37" t="s">
        <v>86</v>
      </c>
      <c r="L315" s="37" t="s">
        <v>86</v>
      </c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</row>
    <row r="316" spans="1:27" ht="15.75" customHeight="1">
      <c r="A316" s="37" t="s">
        <v>401</v>
      </c>
      <c r="B316" s="37" t="s">
        <v>406</v>
      </c>
      <c r="C316" s="37" t="s">
        <v>88</v>
      </c>
      <c r="D316" s="37" t="s">
        <v>54</v>
      </c>
      <c r="E316" s="37">
        <v>2</v>
      </c>
      <c r="F316" s="37">
        <v>8</v>
      </c>
      <c r="G316" s="37">
        <v>2</v>
      </c>
      <c r="H316" s="37">
        <v>8</v>
      </c>
      <c r="I316" s="37" t="s">
        <v>86</v>
      </c>
      <c r="J316" s="37" t="s">
        <v>86</v>
      </c>
      <c r="K316" s="37" t="s">
        <v>86</v>
      </c>
      <c r="L316" s="37" t="s">
        <v>86</v>
      </c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</row>
    <row r="317" spans="1:27" ht="15.75" customHeight="1">
      <c r="A317" s="37" t="s">
        <v>401</v>
      </c>
      <c r="B317" s="37" t="s">
        <v>407</v>
      </c>
      <c r="C317" s="37" t="s">
        <v>84</v>
      </c>
      <c r="D317" s="37" t="s">
        <v>54</v>
      </c>
      <c r="E317" s="37">
        <v>2</v>
      </c>
      <c r="F317" s="37">
        <v>5</v>
      </c>
      <c r="G317" s="37">
        <v>2</v>
      </c>
      <c r="H317" s="37">
        <v>5</v>
      </c>
      <c r="I317" s="37" t="s">
        <v>86</v>
      </c>
      <c r="J317" s="37" t="s">
        <v>86</v>
      </c>
      <c r="K317" s="37" t="s">
        <v>86</v>
      </c>
      <c r="L317" s="37" t="s">
        <v>86</v>
      </c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</row>
    <row r="318" spans="1:27" ht="15.75" customHeight="1">
      <c r="A318" s="37" t="s">
        <v>401</v>
      </c>
      <c r="B318" s="37" t="s">
        <v>408</v>
      </c>
      <c r="C318" s="37" t="s">
        <v>84</v>
      </c>
      <c r="D318" s="37" t="s">
        <v>54</v>
      </c>
      <c r="E318" s="37">
        <v>2</v>
      </c>
      <c r="F318" s="37">
        <v>8</v>
      </c>
      <c r="G318" s="37">
        <v>2</v>
      </c>
      <c r="H318" s="37">
        <v>8</v>
      </c>
      <c r="I318" s="37" t="s">
        <v>86</v>
      </c>
      <c r="J318" s="37" t="s">
        <v>86</v>
      </c>
      <c r="K318" s="37" t="s">
        <v>86</v>
      </c>
      <c r="L318" s="37" t="s">
        <v>86</v>
      </c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</row>
    <row r="319" spans="1:27" ht="15.75" customHeight="1">
      <c r="A319" s="37" t="s">
        <v>401</v>
      </c>
      <c r="B319" s="37" t="s">
        <v>409</v>
      </c>
      <c r="C319" s="37" t="s">
        <v>84</v>
      </c>
      <c r="D319" s="37" t="s">
        <v>54</v>
      </c>
      <c r="E319" s="37">
        <v>5</v>
      </c>
      <c r="F319" s="37">
        <v>13</v>
      </c>
      <c r="G319" s="37">
        <v>5</v>
      </c>
      <c r="H319" s="37">
        <v>13</v>
      </c>
      <c r="I319" s="37" t="s">
        <v>86</v>
      </c>
      <c r="J319" s="37" t="s">
        <v>86</v>
      </c>
      <c r="K319" s="37" t="s">
        <v>86</v>
      </c>
      <c r="L319" s="37" t="s">
        <v>86</v>
      </c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</row>
    <row r="320" spans="1:27" ht="15.75" customHeight="1">
      <c r="A320" s="37" t="s">
        <v>401</v>
      </c>
      <c r="B320" s="37" t="s">
        <v>410</v>
      </c>
      <c r="C320" s="37" t="s">
        <v>88</v>
      </c>
      <c r="D320" s="37" t="s">
        <v>54</v>
      </c>
      <c r="E320" s="37">
        <v>2</v>
      </c>
      <c r="F320" s="37">
        <v>15</v>
      </c>
      <c r="G320" s="37">
        <v>2</v>
      </c>
      <c r="H320" s="37">
        <v>15</v>
      </c>
      <c r="I320" s="37" t="s">
        <v>86</v>
      </c>
      <c r="J320" s="37" t="s">
        <v>86</v>
      </c>
      <c r="K320" s="37" t="s">
        <v>86</v>
      </c>
      <c r="L320" s="37" t="s">
        <v>86</v>
      </c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</row>
    <row r="321" spans="1:27" ht="15.75" customHeight="1">
      <c r="A321" s="37" t="s">
        <v>401</v>
      </c>
      <c r="B321" s="37" t="s">
        <v>411</v>
      </c>
      <c r="C321" s="37" t="s">
        <v>84</v>
      </c>
      <c r="D321" s="37" t="s">
        <v>54</v>
      </c>
      <c r="E321" s="37">
        <v>2</v>
      </c>
      <c r="F321" s="37">
        <v>2</v>
      </c>
      <c r="G321" s="37">
        <v>2</v>
      </c>
      <c r="H321" s="37">
        <v>2</v>
      </c>
      <c r="I321" s="37" t="s">
        <v>86</v>
      </c>
      <c r="J321" s="37" t="s">
        <v>86</v>
      </c>
      <c r="K321" s="37" t="s">
        <v>86</v>
      </c>
      <c r="L321" s="37" t="s">
        <v>86</v>
      </c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</row>
    <row r="322" spans="1:27" ht="15.75" customHeight="1">
      <c r="A322" s="37" t="s">
        <v>401</v>
      </c>
      <c r="B322" s="37" t="s">
        <v>412</v>
      </c>
      <c r="C322" s="37" t="s">
        <v>84</v>
      </c>
      <c r="D322" s="37" t="s">
        <v>51</v>
      </c>
      <c r="E322" s="37">
        <v>2</v>
      </c>
      <c r="F322" s="37">
        <v>6</v>
      </c>
      <c r="G322" s="37">
        <v>2</v>
      </c>
      <c r="H322" s="37">
        <v>6</v>
      </c>
      <c r="I322" s="37" t="s">
        <v>86</v>
      </c>
      <c r="J322" s="37" t="s">
        <v>86</v>
      </c>
      <c r="K322" s="37" t="s">
        <v>86</v>
      </c>
      <c r="L322" s="37" t="s">
        <v>86</v>
      </c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</row>
    <row r="323" spans="1:27" ht="15.75" customHeight="1">
      <c r="A323" s="37" t="s">
        <v>401</v>
      </c>
      <c r="B323" s="37" t="s">
        <v>413</v>
      </c>
      <c r="C323" s="37" t="s">
        <v>88</v>
      </c>
      <c r="D323" s="37" t="s">
        <v>54</v>
      </c>
      <c r="E323" s="37">
        <v>2</v>
      </c>
      <c r="F323" s="37">
        <v>2</v>
      </c>
      <c r="G323" s="37">
        <v>2</v>
      </c>
      <c r="H323" s="37">
        <v>2</v>
      </c>
      <c r="I323" s="37" t="s">
        <v>86</v>
      </c>
      <c r="J323" s="37" t="s">
        <v>86</v>
      </c>
      <c r="K323" s="37" t="s">
        <v>86</v>
      </c>
      <c r="L323" s="37" t="s">
        <v>86</v>
      </c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</row>
    <row r="324" spans="1:27" ht="15.75" customHeight="1">
      <c r="A324" s="37" t="s">
        <v>401</v>
      </c>
      <c r="B324" s="37" t="s">
        <v>414</v>
      </c>
      <c r="C324" s="37" t="s">
        <v>88</v>
      </c>
      <c r="D324" s="37" t="s">
        <v>54</v>
      </c>
      <c r="E324" s="37">
        <v>2</v>
      </c>
      <c r="F324" s="37">
        <v>2</v>
      </c>
      <c r="G324" s="37">
        <v>2</v>
      </c>
      <c r="H324" s="37">
        <v>2</v>
      </c>
      <c r="I324" s="37" t="s">
        <v>86</v>
      </c>
      <c r="J324" s="37" t="s">
        <v>86</v>
      </c>
      <c r="K324" s="37" t="s">
        <v>86</v>
      </c>
      <c r="L324" s="37" t="s">
        <v>86</v>
      </c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</row>
    <row r="325" spans="1:27" ht="15.75" customHeight="1">
      <c r="A325" s="37" t="s">
        <v>401</v>
      </c>
      <c r="B325" s="37" t="s">
        <v>415</v>
      </c>
      <c r="C325" s="37" t="s">
        <v>84</v>
      </c>
      <c r="D325" s="37" t="s">
        <v>54</v>
      </c>
      <c r="E325" s="37">
        <v>2</v>
      </c>
      <c r="F325" s="37">
        <v>5</v>
      </c>
      <c r="G325" s="37">
        <v>2</v>
      </c>
      <c r="H325" s="37">
        <v>5</v>
      </c>
      <c r="I325" s="37" t="s">
        <v>86</v>
      </c>
      <c r="J325" s="37" t="s">
        <v>86</v>
      </c>
      <c r="K325" s="37" t="s">
        <v>86</v>
      </c>
      <c r="L325" s="37" t="s">
        <v>86</v>
      </c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</row>
    <row r="326" spans="1:27" ht="15.75" customHeight="1">
      <c r="A326" s="37" t="s">
        <v>401</v>
      </c>
      <c r="B326" s="37" t="s">
        <v>416</v>
      </c>
      <c r="C326" s="37" t="s">
        <v>84</v>
      </c>
      <c r="D326" s="37" t="s">
        <v>52</v>
      </c>
      <c r="E326" s="37">
        <v>2</v>
      </c>
      <c r="F326" s="37">
        <v>8</v>
      </c>
      <c r="G326" s="37">
        <v>2</v>
      </c>
      <c r="H326" s="37">
        <v>8</v>
      </c>
      <c r="I326" s="37" t="s">
        <v>86</v>
      </c>
      <c r="J326" s="37" t="s">
        <v>86</v>
      </c>
      <c r="K326" s="37" t="s">
        <v>86</v>
      </c>
      <c r="L326" s="37" t="s">
        <v>86</v>
      </c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</row>
    <row r="327" spans="1:27" ht="15.75" customHeight="1">
      <c r="A327" s="37" t="s">
        <v>401</v>
      </c>
      <c r="B327" s="37" t="s">
        <v>417</v>
      </c>
      <c r="C327" s="37" t="s">
        <v>84</v>
      </c>
      <c r="D327" s="37" t="s">
        <v>54</v>
      </c>
      <c r="E327" s="37">
        <v>8</v>
      </c>
      <c r="F327" s="37">
        <v>10</v>
      </c>
      <c r="G327" s="37">
        <v>8</v>
      </c>
      <c r="H327" s="37">
        <v>10</v>
      </c>
      <c r="I327" s="37" t="s">
        <v>86</v>
      </c>
      <c r="J327" s="37" t="s">
        <v>86</v>
      </c>
      <c r="K327" s="37" t="s">
        <v>86</v>
      </c>
      <c r="L327" s="37" t="s">
        <v>86</v>
      </c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</row>
    <row r="328" spans="1:27" ht="15.75" customHeight="1">
      <c r="A328" s="37" t="s">
        <v>401</v>
      </c>
      <c r="B328" s="37" t="s">
        <v>418</v>
      </c>
      <c r="C328" s="37" t="s">
        <v>88</v>
      </c>
      <c r="D328" s="37" t="s">
        <v>54</v>
      </c>
      <c r="E328" s="37">
        <v>2</v>
      </c>
      <c r="F328" s="37">
        <v>8</v>
      </c>
      <c r="G328" s="37">
        <v>2</v>
      </c>
      <c r="H328" s="37">
        <v>8</v>
      </c>
      <c r="I328" s="37" t="s">
        <v>86</v>
      </c>
      <c r="J328" s="37" t="s">
        <v>86</v>
      </c>
      <c r="K328" s="37" t="s">
        <v>86</v>
      </c>
      <c r="L328" s="37" t="s">
        <v>86</v>
      </c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</row>
    <row r="329" spans="1:27" ht="15.75" customHeight="1">
      <c r="A329" s="37" t="s">
        <v>401</v>
      </c>
      <c r="B329" s="37" t="s">
        <v>419</v>
      </c>
      <c r="C329" s="37" t="s">
        <v>88</v>
      </c>
      <c r="D329" s="37" t="s">
        <v>54</v>
      </c>
      <c r="E329" s="37">
        <v>2</v>
      </c>
      <c r="F329" s="37">
        <v>2</v>
      </c>
      <c r="G329" s="37">
        <v>2</v>
      </c>
      <c r="H329" s="37">
        <v>2</v>
      </c>
      <c r="I329" s="37" t="s">
        <v>86</v>
      </c>
      <c r="J329" s="37" t="s">
        <v>86</v>
      </c>
      <c r="K329" s="37" t="s">
        <v>86</v>
      </c>
      <c r="L329" s="37" t="s">
        <v>86</v>
      </c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</row>
    <row r="330" spans="1:27" ht="15.75" customHeight="1">
      <c r="A330" s="37" t="s">
        <v>401</v>
      </c>
      <c r="B330" s="37" t="s">
        <v>420</v>
      </c>
      <c r="C330" s="37" t="s">
        <v>88</v>
      </c>
      <c r="D330" s="37" t="s">
        <v>54</v>
      </c>
      <c r="E330" s="37">
        <v>2</v>
      </c>
      <c r="F330" s="37">
        <v>6</v>
      </c>
      <c r="G330" s="37">
        <v>2</v>
      </c>
      <c r="H330" s="37">
        <v>11</v>
      </c>
      <c r="I330" s="37" t="s">
        <v>86</v>
      </c>
      <c r="J330" s="37" t="s">
        <v>86</v>
      </c>
      <c r="K330" s="37" t="s">
        <v>86</v>
      </c>
      <c r="L330" s="37" t="s">
        <v>86</v>
      </c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</row>
    <row r="331" spans="1:27" ht="15.75" customHeight="1">
      <c r="A331" s="37" t="s">
        <v>401</v>
      </c>
      <c r="B331" s="37" t="s">
        <v>421</v>
      </c>
      <c r="C331" s="37" t="s">
        <v>84</v>
      </c>
      <c r="D331" s="37" t="s">
        <v>54</v>
      </c>
      <c r="E331" s="37">
        <v>2</v>
      </c>
      <c r="F331" s="37">
        <v>8</v>
      </c>
      <c r="G331" s="37">
        <v>2</v>
      </c>
      <c r="H331" s="37">
        <v>8</v>
      </c>
      <c r="I331" s="37" t="s">
        <v>86</v>
      </c>
      <c r="J331" s="37" t="s">
        <v>86</v>
      </c>
      <c r="K331" s="37" t="s">
        <v>86</v>
      </c>
      <c r="L331" s="37" t="s">
        <v>86</v>
      </c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</row>
    <row r="332" spans="1:27" ht="15.75" customHeight="1">
      <c r="A332" s="37" t="s">
        <v>401</v>
      </c>
      <c r="B332" s="37" t="s">
        <v>422</v>
      </c>
      <c r="C332" s="37" t="s">
        <v>84</v>
      </c>
      <c r="D332" s="37" t="s">
        <v>54</v>
      </c>
      <c r="E332" s="37">
        <v>2</v>
      </c>
      <c r="F332" s="37">
        <v>2</v>
      </c>
      <c r="G332" s="37">
        <v>2</v>
      </c>
      <c r="H332" s="37">
        <v>2</v>
      </c>
      <c r="I332" s="37" t="s">
        <v>86</v>
      </c>
      <c r="J332" s="37" t="s">
        <v>86</v>
      </c>
      <c r="K332" s="37" t="s">
        <v>86</v>
      </c>
      <c r="L332" s="37" t="s">
        <v>86</v>
      </c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</row>
    <row r="333" spans="1:27" ht="15.75" customHeight="1">
      <c r="A333" s="37" t="s">
        <v>401</v>
      </c>
      <c r="B333" s="37" t="s">
        <v>423</v>
      </c>
      <c r="C333" s="37" t="s">
        <v>84</v>
      </c>
      <c r="D333" s="37" t="s">
        <v>54</v>
      </c>
      <c r="E333" s="37">
        <v>2</v>
      </c>
      <c r="F333" s="37">
        <v>11</v>
      </c>
      <c r="G333" s="37">
        <v>2</v>
      </c>
      <c r="H333" s="37">
        <v>11</v>
      </c>
      <c r="I333" s="37" t="s">
        <v>86</v>
      </c>
      <c r="J333" s="37" t="s">
        <v>86</v>
      </c>
      <c r="K333" s="37" t="s">
        <v>86</v>
      </c>
      <c r="L333" s="37" t="s">
        <v>86</v>
      </c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</row>
    <row r="334" spans="1:27" ht="15.75" customHeight="1">
      <c r="A334" s="37" t="s">
        <v>401</v>
      </c>
      <c r="B334" s="37" t="s">
        <v>424</v>
      </c>
      <c r="C334" s="37" t="s">
        <v>84</v>
      </c>
      <c r="D334" s="37" t="s">
        <v>54</v>
      </c>
      <c r="E334" s="37">
        <v>2</v>
      </c>
      <c r="F334" s="37">
        <v>6</v>
      </c>
      <c r="G334" s="37">
        <v>2</v>
      </c>
      <c r="H334" s="37">
        <v>6</v>
      </c>
      <c r="I334" s="37" t="s">
        <v>86</v>
      </c>
      <c r="J334" s="37" t="s">
        <v>86</v>
      </c>
      <c r="K334" s="37" t="s">
        <v>86</v>
      </c>
      <c r="L334" s="37" t="s">
        <v>86</v>
      </c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</row>
    <row r="335" spans="1:27" ht="15.75" customHeight="1">
      <c r="A335" s="37" t="s">
        <v>401</v>
      </c>
      <c r="B335" s="37" t="s">
        <v>425</v>
      </c>
      <c r="C335" s="37" t="s">
        <v>84</v>
      </c>
      <c r="D335" s="37" t="s">
        <v>54</v>
      </c>
      <c r="E335" s="37">
        <v>2</v>
      </c>
      <c r="F335" s="37">
        <v>11</v>
      </c>
      <c r="G335" s="37">
        <v>2</v>
      </c>
      <c r="H335" s="37">
        <v>6</v>
      </c>
      <c r="I335" s="37" t="s">
        <v>86</v>
      </c>
      <c r="J335" s="37" t="s">
        <v>86</v>
      </c>
      <c r="K335" s="37" t="s">
        <v>86</v>
      </c>
      <c r="L335" s="37" t="s">
        <v>86</v>
      </c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</row>
    <row r="336" spans="1:27" ht="15.75" customHeight="1">
      <c r="A336" s="37" t="s">
        <v>401</v>
      </c>
      <c r="B336" s="37" t="s">
        <v>426</v>
      </c>
      <c r="C336" s="37" t="s">
        <v>84</v>
      </c>
      <c r="D336" s="37" t="s">
        <v>54</v>
      </c>
      <c r="E336" s="37">
        <v>2</v>
      </c>
      <c r="F336" s="37">
        <v>2</v>
      </c>
      <c r="G336" s="37">
        <v>2</v>
      </c>
      <c r="H336" s="37">
        <v>2</v>
      </c>
      <c r="I336" s="37" t="s">
        <v>86</v>
      </c>
      <c r="J336" s="37" t="s">
        <v>86</v>
      </c>
      <c r="K336" s="37" t="s">
        <v>86</v>
      </c>
      <c r="L336" s="37" t="s">
        <v>86</v>
      </c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</row>
    <row r="337" spans="1:27" ht="15.75" customHeight="1">
      <c r="A337" s="37" t="s">
        <v>401</v>
      </c>
      <c r="B337" s="37" t="s">
        <v>427</v>
      </c>
      <c r="C337" s="37" t="s">
        <v>84</v>
      </c>
      <c r="D337" s="37" t="s">
        <v>54</v>
      </c>
      <c r="E337" s="37">
        <v>2</v>
      </c>
      <c r="F337" s="37">
        <v>5</v>
      </c>
      <c r="G337" s="37">
        <v>2</v>
      </c>
      <c r="H337" s="37">
        <v>5</v>
      </c>
      <c r="I337" s="37" t="s">
        <v>86</v>
      </c>
      <c r="J337" s="37" t="s">
        <v>86</v>
      </c>
      <c r="K337" s="37" t="s">
        <v>86</v>
      </c>
      <c r="L337" s="37" t="s">
        <v>86</v>
      </c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</row>
    <row r="338" spans="1:27" ht="15.75" customHeight="1">
      <c r="A338" s="37" t="s">
        <v>401</v>
      </c>
      <c r="B338" s="37" t="s">
        <v>428</v>
      </c>
      <c r="C338" s="37" t="s">
        <v>84</v>
      </c>
      <c r="D338" s="37" t="s">
        <v>54</v>
      </c>
      <c r="E338" s="37">
        <v>2</v>
      </c>
      <c r="F338" s="37">
        <v>2</v>
      </c>
      <c r="G338" s="37">
        <v>2</v>
      </c>
      <c r="H338" s="37">
        <v>2</v>
      </c>
      <c r="I338" s="37" t="s">
        <v>86</v>
      </c>
      <c r="J338" s="37" t="s">
        <v>86</v>
      </c>
      <c r="K338" s="37" t="s">
        <v>86</v>
      </c>
      <c r="L338" s="37" t="s">
        <v>86</v>
      </c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</row>
    <row r="339" spans="1:27" ht="15.75" customHeight="1">
      <c r="A339" s="37" t="s">
        <v>401</v>
      </c>
      <c r="B339" s="37" t="s">
        <v>429</v>
      </c>
      <c r="C339" s="37" t="s">
        <v>88</v>
      </c>
      <c r="D339" s="37" t="s">
        <v>51</v>
      </c>
      <c r="E339" s="37">
        <v>2</v>
      </c>
      <c r="F339" s="37">
        <v>7</v>
      </c>
      <c r="G339" s="37">
        <v>2</v>
      </c>
      <c r="H339" s="37">
        <v>7</v>
      </c>
      <c r="I339" s="37" t="s">
        <v>86</v>
      </c>
      <c r="J339" s="37" t="s">
        <v>86</v>
      </c>
      <c r="K339" s="37" t="s">
        <v>86</v>
      </c>
      <c r="L339" s="37" t="s">
        <v>86</v>
      </c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</row>
    <row r="340" spans="1:27" ht="15.75" customHeight="1">
      <c r="A340" s="37" t="s">
        <v>401</v>
      </c>
      <c r="B340" s="37" t="s">
        <v>430</v>
      </c>
      <c r="C340" s="37" t="s">
        <v>84</v>
      </c>
      <c r="D340" s="37" t="s">
        <v>54</v>
      </c>
      <c r="E340" s="37">
        <v>2</v>
      </c>
      <c r="F340" s="37">
        <v>2</v>
      </c>
      <c r="G340" s="37">
        <v>2</v>
      </c>
      <c r="H340" s="37">
        <v>2</v>
      </c>
      <c r="I340" s="37" t="s">
        <v>86</v>
      </c>
      <c r="J340" s="37" t="s">
        <v>86</v>
      </c>
      <c r="K340" s="37" t="s">
        <v>86</v>
      </c>
      <c r="L340" s="37" t="s">
        <v>86</v>
      </c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</row>
    <row r="341" spans="1:27" ht="15.75" customHeight="1">
      <c r="A341" s="37" t="s">
        <v>401</v>
      </c>
      <c r="B341" s="37" t="s">
        <v>431</v>
      </c>
      <c r="C341" s="37" t="s">
        <v>84</v>
      </c>
      <c r="D341" s="37" t="s">
        <v>52</v>
      </c>
      <c r="E341" s="37">
        <v>2</v>
      </c>
      <c r="F341" s="37">
        <v>5</v>
      </c>
      <c r="G341" s="37">
        <v>2</v>
      </c>
      <c r="H341" s="37">
        <v>5</v>
      </c>
      <c r="I341" s="37" t="s">
        <v>86</v>
      </c>
      <c r="J341" s="37" t="s">
        <v>86</v>
      </c>
      <c r="K341" s="37" t="s">
        <v>86</v>
      </c>
      <c r="L341" s="37" t="s">
        <v>86</v>
      </c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</row>
    <row r="342" spans="1:27" ht="15.75" customHeight="1">
      <c r="A342" s="37" t="s">
        <v>401</v>
      </c>
      <c r="B342" s="37" t="s">
        <v>432</v>
      </c>
      <c r="C342" s="37" t="s">
        <v>88</v>
      </c>
      <c r="D342" s="37" t="s">
        <v>54</v>
      </c>
      <c r="E342" s="37">
        <v>2</v>
      </c>
      <c r="F342" s="37">
        <v>22</v>
      </c>
      <c r="G342" s="37">
        <v>2</v>
      </c>
      <c r="H342" s="37">
        <v>20</v>
      </c>
      <c r="I342" s="37" t="s">
        <v>86</v>
      </c>
      <c r="J342" s="37" t="s">
        <v>86</v>
      </c>
      <c r="K342" s="37" t="s">
        <v>86</v>
      </c>
      <c r="L342" s="37" t="s">
        <v>86</v>
      </c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</row>
    <row r="343" spans="1:27" ht="15.75" customHeight="1">
      <c r="A343" s="37" t="s">
        <v>401</v>
      </c>
      <c r="B343" s="37" t="s">
        <v>433</v>
      </c>
      <c r="C343" s="37" t="s">
        <v>88</v>
      </c>
      <c r="D343" s="37" t="s">
        <v>51</v>
      </c>
      <c r="E343" s="37">
        <v>2</v>
      </c>
      <c r="F343" s="37">
        <v>4</v>
      </c>
      <c r="G343" s="37">
        <v>2</v>
      </c>
      <c r="H343" s="37">
        <v>4</v>
      </c>
      <c r="I343" s="37" t="s">
        <v>86</v>
      </c>
      <c r="J343" s="37" t="s">
        <v>86</v>
      </c>
      <c r="K343" s="37" t="s">
        <v>86</v>
      </c>
      <c r="L343" s="37" t="s">
        <v>86</v>
      </c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</row>
    <row r="344" spans="1:27" ht="15.75" customHeight="1">
      <c r="A344" s="37" t="s">
        <v>401</v>
      </c>
      <c r="B344" s="37" t="s">
        <v>434</v>
      </c>
      <c r="C344" s="37" t="s">
        <v>84</v>
      </c>
      <c r="D344" s="37" t="s">
        <v>54</v>
      </c>
      <c r="E344" s="37">
        <v>7</v>
      </c>
      <c r="F344" s="37">
        <v>8</v>
      </c>
      <c r="G344" s="37">
        <v>7</v>
      </c>
      <c r="H344" s="37">
        <v>8</v>
      </c>
      <c r="I344" s="37" t="s">
        <v>86</v>
      </c>
      <c r="J344" s="37" t="s">
        <v>86</v>
      </c>
      <c r="K344" s="37" t="s">
        <v>86</v>
      </c>
      <c r="L344" s="37" t="s">
        <v>86</v>
      </c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</row>
    <row r="345" spans="1:27" ht="15.75" customHeight="1">
      <c r="A345" s="37" t="s">
        <v>401</v>
      </c>
      <c r="B345" s="37" t="s">
        <v>435</v>
      </c>
      <c r="C345" s="37" t="s">
        <v>84</v>
      </c>
      <c r="D345" s="37" t="s">
        <v>55</v>
      </c>
      <c r="E345" s="37">
        <v>2</v>
      </c>
      <c r="F345" s="37">
        <v>6</v>
      </c>
      <c r="G345" s="37">
        <v>2</v>
      </c>
      <c r="H345" s="37">
        <v>6</v>
      </c>
      <c r="I345" s="37" t="s">
        <v>86</v>
      </c>
      <c r="J345" s="37" t="s">
        <v>86</v>
      </c>
      <c r="K345" s="37" t="s">
        <v>86</v>
      </c>
      <c r="L345" s="37" t="s">
        <v>86</v>
      </c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</row>
    <row r="346" spans="1:27" ht="15.75" customHeight="1">
      <c r="A346" s="37" t="s">
        <v>401</v>
      </c>
      <c r="B346" s="37" t="s">
        <v>436</v>
      </c>
      <c r="C346" s="37" t="s">
        <v>84</v>
      </c>
      <c r="D346" s="37" t="s">
        <v>54</v>
      </c>
      <c r="E346" s="37">
        <v>6</v>
      </c>
      <c r="F346" s="37">
        <v>7</v>
      </c>
      <c r="G346" s="37">
        <v>6</v>
      </c>
      <c r="H346" s="37">
        <v>7</v>
      </c>
      <c r="I346" s="37" t="s">
        <v>86</v>
      </c>
      <c r="J346" s="37" t="s">
        <v>86</v>
      </c>
      <c r="K346" s="37" t="s">
        <v>86</v>
      </c>
      <c r="L346" s="37" t="s">
        <v>86</v>
      </c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</row>
    <row r="347" spans="1:27" ht="15.75" customHeight="1">
      <c r="A347" s="37" t="s">
        <v>401</v>
      </c>
      <c r="B347" s="37" t="s">
        <v>437</v>
      </c>
      <c r="C347" s="37" t="s">
        <v>84</v>
      </c>
      <c r="D347" s="37" t="s">
        <v>54</v>
      </c>
      <c r="E347" s="37">
        <v>8</v>
      </c>
      <c r="F347" s="37">
        <v>8</v>
      </c>
      <c r="G347" s="37">
        <v>8</v>
      </c>
      <c r="H347" s="37">
        <v>8</v>
      </c>
      <c r="I347" s="37" t="s">
        <v>86</v>
      </c>
      <c r="J347" s="37" t="s">
        <v>86</v>
      </c>
      <c r="K347" s="37" t="s">
        <v>86</v>
      </c>
      <c r="L347" s="37" t="s">
        <v>86</v>
      </c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</row>
    <row r="348" spans="1:27" ht="15.75" customHeight="1">
      <c r="A348" s="37" t="s">
        <v>401</v>
      </c>
      <c r="B348" s="37" t="s">
        <v>438</v>
      </c>
      <c r="C348" s="37" t="s">
        <v>84</v>
      </c>
      <c r="D348" s="37" t="s">
        <v>54</v>
      </c>
      <c r="E348" s="37">
        <v>2</v>
      </c>
      <c r="F348" s="37">
        <v>5</v>
      </c>
      <c r="G348" s="37">
        <v>2</v>
      </c>
      <c r="H348" s="37">
        <v>5</v>
      </c>
      <c r="I348" s="37" t="s">
        <v>86</v>
      </c>
      <c r="J348" s="37" t="s">
        <v>86</v>
      </c>
      <c r="K348" s="37" t="s">
        <v>86</v>
      </c>
      <c r="L348" s="37" t="s">
        <v>86</v>
      </c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</row>
    <row r="349" spans="1:27" ht="15.75" customHeight="1">
      <c r="A349" s="37" t="s">
        <v>401</v>
      </c>
      <c r="B349" s="37" t="s">
        <v>439</v>
      </c>
      <c r="C349" s="37" t="s">
        <v>84</v>
      </c>
      <c r="D349" s="37" t="s">
        <v>54</v>
      </c>
      <c r="E349" s="37">
        <v>2</v>
      </c>
      <c r="F349" s="37">
        <v>10</v>
      </c>
      <c r="G349" s="37">
        <v>2</v>
      </c>
      <c r="H349" s="37">
        <v>10</v>
      </c>
      <c r="I349" s="37" t="s">
        <v>86</v>
      </c>
      <c r="J349" s="37" t="s">
        <v>86</v>
      </c>
      <c r="K349" s="37" t="s">
        <v>86</v>
      </c>
      <c r="L349" s="37" t="s">
        <v>86</v>
      </c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</row>
    <row r="350" spans="1:27" ht="15.75" customHeight="1">
      <c r="A350" s="37" t="s">
        <v>401</v>
      </c>
      <c r="B350" s="37" t="s">
        <v>440</v>
      </c>
      <c r="C350" s="37" t="s">
        <v>88</v>
      </c>
      <c r="D350" s="37" t="s">
        <v>54</v>
      </c>
      <c r="E350" s="37">
        <v>2</v>
      </c>
      <c r="F350" s="37">
        <v>2</v>
      </c>
      <c r="G350" s="37">
        <v>2</v>
      </c>
      <c r="H350" s="37">
        <v>2</v>
      </c>
      <c r="I350" s="37" t="s">
        <v>86</v>
      </c>
      <c r="J350" s="37" t="s">
        <v>86</v>
      </c>
      <c r="K350" s="37" t="s">
        <v>86</v>
      </c>
      <c r="L350" s="37" t="s">
        <v>86</v>
      </c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</row>
    <row r="351" spans="1:27" ht="15.75" customHeight="1">
      <c r="A351" s="37" t="s">
        <v>401</v>
      </c>
      <c r="B351" s="37" t="s">
        <v>441</v>
      </c>
      <c r="C351" s="37" t="s">
        <v>84</v>
      </c>
      <c r="D351" s="37" t="s">
        <v>54</v>
      </c>
      <c r="E351" s="37">
        <v>2</v>
      </c>
      <c r="F351" s="37">
        <v>2</v>
      </c>
      <c r="G351" s="37">
        <v>2</v>
      </c>
      <c r="H351" s="37">
        <v>2</v>
      </c>
      <c r="I351" s="37" t="s">
        <v>86</v>
      </c>
      <c r="J351" s="37" t="s">
        <v>86</v>
      </c>
      <c r="K351" s="37" t="s">
        <v>86</v>
      </c>
      <c r="L351" s="37" t="s">
        <v>86</v>
      </c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</row>
    <row r="352" spans="1:27" ht="15.75" customHeight="1">
      <c r="A352" s="37" t="s">
        <v>401</v>
      </c>
      <c r="B352" s="37" t="s">
        <v>442</v>
      </c>
      <c r="C352" s="37" t="s">
        <v>88</v>
      </c>
      <c r="D352" s="37" t="s">
        <v>54</v>
      </c>
      <c r="E352" s="37">
        <v>2</v>
      </c>
      <c r="F352" s="37">
        <v>8</v>
      </c>
      <c r="G352" s="37">
        <v>2</v>
      </c>
      <c r="H352" s="37">
        <v>8</v>
      </c>
      <c r="I352" s="37" t="s">
        <v>86</v>
      </c>
      <c r="J352" s="37" t="s">
        <v>86</v>
      </c>
      <c r="K352" s="37" t="s">
        <v>86</v>
      </c>
      <c r="L352" s="37" t="s">
        <v>86</v>
      </c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</row>
    <row r="353" spans="1:27" ht="15.75" customHeight="1">
      <c r="A353" s="37" t="s">
        <v>401</v>
      </c>
      <c r="B353" s="37" t="s">
        <v>443</v>
      </c>
      <c r="C353" s="37" t="s">
        <v>88</v>
      </c>
      <c r="D353" s="37" t="s">
        <v>54</v>
      </c>
      <c r="E353" s="37">
        <v>2</v>
      </c>
      <c r="F353" s="37">
        <v>2</v>
      </c>
      <c r="G353" s="37">
        <v>2</v>
      </c>
      <c r="H353" s="37">
        <v>2</v>
      </c>
      <c r="I353" s="37" t="s">
        <v>86</v>
      </c>
      <c r="J353" s="37" t="s">
        <v>86</v>
      </c>
      <c r="K353" s="37" t="s">
        <v>86</v>
      </c>
      <c r="L353" s="37" t="s">
        <v>86</v>
      </c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</row>
    <row r="354" spans="1:27" ht="15.75" customHeight="1">
      <c r="A354" s="37" t="s">
        <v>401</v>
      </c>
      <c r="B354" s="37" t="s">
        <v>444</v>
      </c>
      <c r="C354" s="37" t="s">
        <v>84</v>
      </c>
      <c r="D354" s="37" t="s">
        <v>54</v>
      </c>
      <c r="E354" s="37">
        <v>2</v>
      </c>
      <c r="F354" s="37">
        <v>2</v>
      </c>
      <c r="G354" s="37">
        <v>2</v>
      </c>
      <c r="H354" s="37">
        <v>2</v>
      </c>
      <c r="I354" s="37" t="s">
        <v>86</v>
      </c>
      <c r="J354" s="37" t="s">
        <v>86</v>
      </c>
      <c r="K354" s="37" t="s">
        <v>86</v>
      </c>
      <c r="L354" s="37" t="s">
        <v>86</v>
      </c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</row>
    <row r="355" spans="1:27" ht="15.75" customHeight="1">
      <c r="A355" s="37" t="s">
        <v>401</v>
      </c>
      <c r="B355" s="37" t="s">
        <v>445</v>
      </c>
      <c r="C355" s="37" t="s">
        <v>88</v>
      </c>
      <c r="D355" s="37" t="s">
        <v>54</v>
      </c>
      <c r="E355" s="37">
        <v>2</v>
      </c>
      <c r="F355" s="37">
        <v>2</v>
      </c>
      <c r="G355" s="37">
        <v>2</v>
      </c>
      <c r="H355" s="37">
        <v>2</v>
      </c>
      <c r="I355" s="37" t="s">
        <v>86</v>
      </c>
      <c r="J355" s="37" t="s">
        <v>86</v>
      </c>
      <c r="K355" s="37" t="s">
        <v>86</v>
      </c>
      <c r="L355" s="37" t="s">
        <v>86</v>
      </c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</row>
    <row r="356" spans="1:27" ht="15.75" customHeight="1">
      <c r="A356" s="37" t="s">
        <v>401</v>
      </c>
      <c r="B356" s="37" t="s">
        <v>446</v>
      </c>
      <c r="C356" s="37" t="s">
        <v>84</v>
      </c>
      <c r="D356" s="37" t="s">
        <v>54</v>
      </c>
      <c r="E356" s="37">
        <v>2</v>
      </c>
      <c r="F356" s="37">
        <v>5</v>
      </c>
      <c r="G356" s="37">
        <v>2</v>
      </c>
      <c r="H356" s="37">
        <v>5</v>
      </c>
      <c r="I356" s="37" t="s">
        <v>86</v>
      </c>
      <c r="J356" s="37" t="s">
        <v>86</v>
      </c>
      <c r="K356" s="37" t="s">
        <v>86</v>
      </c>
      <c r="L356" s="37" t="s">
        <v>86</v>
      </c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</row>
    <row r="357" spans="1:27" ht="15.75" customHeight="1">
      <c r="A357" s="37" t="s">
        <v>401</v>
      </c>
      <c r="B357" s="37" t="s">
        <v>447</v>
      </c>
      <c r="C357" s="37" t="s">
        <v>84</v>
      </c>
      <c r="D357" s="37" t="s">
        <v>54</v>
      </c>
      <c r="E357" s="37">
        <v>2</v>
      </c>
      <c r="F357" s="37">
        <v>8</v>
      </c>
      <c r="G357" s="37">
        <v>2</v>
      </c>
      <c r="H357" s="37">
        <v>8</v>
      </c>
      <c r="I357" s="37" t="s">
        <v>86</v>
      </c>
      <c r="J357" s="37" t="s">
        <v>86</v>
      </c>
      <c r="K357" s="37" t="s">
        <v>86</v>
      </c>
      <c r="L357" s="37" t="s">
        <v>86</v>
      </c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</row>
    <row r="358" spans="1:27" ht="15.75" customHeight="1">
      <c r="A358" s="37" t="s">
        <v>401</v>
      </c>
      <c r="B358" s="37" t="s">
        <v>448</v>
      </c>
      <c r="C358" s="37" t="s">
        <v>84</v>
      </c>
      <c r="D358" s="37" t="s">
        <v>54</v>
      </c>
      <c r="E358" s="37">
        <v>2</v>
      </c>
      <c r="F358" s="37">
        <v>2</v>
      </c>
      <c r="G358" s="37">
        <v>2</v>
      </c>
      <c r="H358" s="37">
        <v>8</v>
      </c>
      <c r="I358" s="37" t="s">
        <v>86</v>
      </c>
      <c r="J358" s="37" t="s">
        <v>86</v>
      </c>
      <c r="K358" s="37" t="s">
        <v>86</v>
      </c>
      <c r="L358" s="37" t="s">
        <v>86</v>
      </c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</row>
    <row r="359" spans="1:27" ht="15.75" customHeight="1">
      <c r="A359" s="37" t="s">
        <v>401</v>
      </c>
      <c r="B359" s="37" t="s">
        <v>449</v>
      </c>
      <c r="C359" s="37" t="s">
        <v>88</v>
      </c>
      <c r="D359" s="37" t="s">
        <v>54</v>
      </c>
      <c r="E359" s="37">
        <v>2</v>
      </c>
      <c r="F359" s="37">
        <v>6</v>
      </c>
      <c r="G359" s="37">
        <v>2</v>
      </c>
      <c r="H359" s="37">
        <v>6</v>
      </c>
      <c r="I359" s="37" t="s">
        <v>86</v>
      </c>
      <c r="J359" s="37" t="s">
        <v>86</v>
      </c>
      <c r="K359" s="37" t="s">
        <v>86</v>
      </c>
      <c r="L359" s="37" t="s">
        <v>86</v>
      </c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</row>
    <row r="360" spans="1:27" ht="15.75" customHeight="1">
      <c r="A360" s="37" t="s">
        <v>401</v>
      </c>
      <c r="B360" s="37" t="s">
        <v>450</v>
      </c>
      <c r="C360" s="37" t="s">
        <v>88</v>
      </c>
      <c r="D360" s="37" t="s">
        <v>54</v>
      </c>
      <c r="E360" s="37">
        <v>2</v>
      </c>
      <c r="F360" s="37" t="s">
        <v>118</v>
      </c>
      <c r="G360" s="37">
        <v>2</v>
      </c>
      <c r="H360" s="37">
        <v>117</v>
      </c>
      <c r="I360" s="37" t="s">
        <v>86</v>
      </c>
      <c r="J360" s="37" t="s">
        <v>112</v>
      </c>
      <c r="K360" s="37" t="s">
        <v>86</v>
      </c>
      <c r="L360" s="37" t="s">
        <v>112</v>
      </c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</row>
    <row r="361" spans="1:27" ht="15.75" customHeight="1">
      <c r="A361" s="37" t="s">
        <v>401</v>
      </c>
      <c r="B361" s="37" t="s">
        <v>451</v>
      </c>
      <c r="C361" s="37" t="s">
        <v>84</v>
      </c>
      <c r="D361" s="37" t="s">
        <v>54</v>
      </c>
      <c r="E361" s="37">
        <v>8</v>
      </c>
      <c r="F361" s="37">
        <v>90</v>
      </c>
      <c r="G361" s="37">
        <v>8</v>
      </c>
      <c r="H361" s="37">
        <v>43</v>
      </c>
      <c r="I361" s="37" t="s">
        <v>86</v>
      </c>
      <c r="J361" s="37" t="s">
        <v>112</v>
      </c>
      <c r="K361" s="37" t="s">
        <v>86</v>
      </c>
      <c r="L361" s="37" t="s">
        <v>112</v>
      </c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</row>
    <row r="362" spans="1:27" ht="15.75" customHeight="1">
      <c r="A362" s="37" t="s">
        <v>401</v>
      </c>
      <c r="B362" s="37" t="s">
        <v>452</v>
      </c>
      <c r="C362" s="37" t="s">
        <v>84</v>
      </c>
      <c r="D362" s="37" t="s">
        <v>54</v>
      </c>
      <c r="E362" s="37">
        <v>2</v>
      </c>
      <c r="F362" s="37" t="s">
        <v>118</v>
      </c>
      <c r="G362" s="37">
        <v>2</v>
      </c>
      <c r="H362" s="37">
        <v>58</v>
      </c>
      <c r="I362" s="37" t="s">
        <v>86</v>
      </c>
      <c r="J362" s="37" t="s">
        <v>112</v>
      </c>
      <c r="K362" s="37" t="s">
        <v>86</v>
      </c>
      <c r="L362" s="37" t="s">
        <v>112</v>
      </c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</row>
    <row r="363" spans="1:27" ht="15.75" customHeight="1">
      <c r="A363" s="37" t="s">
        <v>401</v>
      </c>
      <c r="B363" s="37" t="s">
        <v>453</v>
      </c>
      <c r="C363" s="37" t="s">
        <v>84</v>
      </c>
      <c r="D363" s="37" t="s">
        <v>54</v>
      </c>
      <c r="E363" s="37">
        <v>5</v>
      </c>
      <c r="F363" s="37" t="s">
        <v>118</v>
      </c>
      <c r="G363" s="37">
        <v>5</v>
      </c>
      <c r="H363" s="37">
        <v>53</v>
      </c>
      <c r="I363" s="37" t="s">
        <v>86</v>
      </c>
      <c r="J363" s="37" t="s">
        <v>112</v>
      </c>
      <c r="K363" s="37" t="s">
        <v>86</v>
      </c>
      <c r="L363" s="37" t="s">
        <v>112</v>
      </c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</row>
    <row r="364" spans="1:27" ht="15.75" customHeight="1">
      <c r="A364" s="37" t="s">
        <v>401</v>
      </c>
      <c r="B364" s="37" t="s">
        <v>454</v>
      </c>
      <c r="C364" s="37" t="s">
        <v>84</v>
      </c>
      <c r="D364" s="37" t="s">
        <v>54</v>
      </c>
      <c r="E364" s="37">
        <v>2</v>
      </c>
      <c r="F364" s="37">
        <v>90</v>
      </c>
      <c r="G364" s="37">
        <v>2</v>
      </c>
      <c r="H364" s="37">
        <v>46</v>
      </c>
      <c r="I364" s="37" t="s">
        <v>86</v>
      </c>
      <c r="J364" s="37" t="s">
        <v>112</v>
      </c>
      <c r="K364" s="37" t="s">
        <v>86</v>
      </c>
      <c r="L364" s="37" t="s">
        <v>112</v>
      </c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</row>
    <row r="365" spans="1:27" ht="15.75" customHeight="1">
      <c r="A365" s="37" t="s">
        <v>401</v>
      </c>
      <c r="B365" s="37" t="s">
        <v>455</v>
      </c>
      <c r="C365" s="37" t="s">
        <v>84</v>
      </c>
      <c r="D365" s="37" t="s">
        <v>54</v>
      </c>
      <c r="E365" s="37">
        <v>6</v>
      </c>
      <c r="F365" s="37">
        <v>1500</v>
      </c>
      <c r="G365" s="37">
        <v>6</v>
      </c>
      <c r="H365" s="37">
        <v>52</v>
      </c>
      <c r="I365" s="37" t="s">
        <v>86</v>
      </c>
      <c r="J365" s="37" t="s">
        <v>112</v>
      </c>
      <c r="K365" s="37" t="s">
        <v>86</v>
      </c>
      <c r="L365" s="37" t="s">
        <v>112</v>
      </c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</row>
    <row r="366" spans="1:27" ht="15.75" customHeight="1">
      <c r="A366" s="37" t="s">
        <v>401</v>
      </c>
      <c r="B366" s="37" t="s">
        <v>456</v>
      </c>
      <c r="C366" s="37" t="s">
        <v>84</v>
      </c>
      <c r="D366" s="37" t="s">
        <v>54</v>
      </c>
      <c r="E366" s="37">
        <v>5</v>
      </c>
      <c r="F366" s="37">
        <v>700</v>
      </c>
      <c r="G366" s="37">
        <v>5</v>
      </c>
      <c r="H366" s="37">
        <v>45</v>
      </c>
      <c r="I366" s="37" t="s">
        <v>86</v>
      </c>
      <c r="J366" s="37" t="s">
        <v>112</v>
      </c>
      <c r="K366" s="37" t="s">
        <v>86</v>
      </c>
      <c r="L366" s="37" t="s">
        <v>112</v>
      </c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</row>
    <row r="367" spans="1:27" ht="15.75" customHeight="1">
      <c r="A367" s="37" t="s">
        <v>401</v>
      </c>
      <c r="B367" s="37" t="s">
        <v>457</v>
      </c>
      <c r="C367" s="37" t="s">
        <v>88</v>
      </c>
      <c r="D367" s="37" t="s">
        <v>54</v>
      </c>
      <c r="E367" s="37">
        <v>9</v>
      </c>
      <c r="F367" s="37">
        <v>50</v>
      </c>
      <c r="G367" s="37">
        <v>10</v>
      </c>
      <c r="H367" s="37">
        <v>36</v>
      </c>
      <c r="I367" s="37" t="s">
        <v>86</v>
      </c>
      <c r="J367" s="37" t="s">
        <v>112</v>
      </c>
      <c r="K367" s="37" t="s">
        <v>86</v>
      </c>
      <c r="L367" s="37" t="s">
        <v>112</v>
      </c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</row>
    <row r="368" spans="1:27" ht="15.75" customHeight="1">
      <c r="A368" s="37" t="s">
        <v>401</v>
      </c>
      <c r="B368" s="37" t="s">
        <v>458</v>
      </c>
      <c r="C368" s="37" t="s">
        <v>88</v>
      </c>
      <c r="D368" s="37" t="s">
        <v>54</v>
      </c>
      <c r="E368" s="37">
        <v>5</v>
      </c>
      <c r="F368" s="37" t="s">
        <v>118</v>
      </c>
      <c r="G368" s="37">
        <v>5</v>
      </c>
      <c r="H368" s="37">
        <v>48</v>
      </c>
      <c r="I368" s="37" t="s">
        <v>86</v>
      </c>
      <c r="J368" s="37" t="s">
        <v>112</v>
      </c>
      <c r="K368" s="37" t="s">
        <v>86</v>
      </c>
      <c r="L368" s="37" t="s">
        <v>112</v>
      </c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</row>
    <row r="369" spans="1:27" ht="15.75" customHeight="1">
      <c r="A369" s="37" t="s">
        <v>459</v>
      </c>
      <c r="B369" s="37" t="s">
        <v>460</v>
      </c>
      <c r="C369" s="37" t="s">
        <v>84</v>
      </c>
      <c r="D369" s="37" t="s">
        <v>54</v>
      </c>
      <c r="E369" s="37">
        <v>13</v>
      </c>
      <c r="F369" s="37">
        <v>13</v>
      </c>
      <c r="G369" s="37">
        <v>13</v>
      </c>
      <c r="H369" s="37">
        <v>13</v>
      </c>
      <c r="I369" s="37" t="s">
        <v>86</v>
      </c>
      <c r="J369" s="37" t="s">
        <v>86</v>
      </c>
      <c r="K369" s="37" t="s">
        <v>86</v>
      </c>
      <c r="L369" s="37" t="s">
        <v>86</v>
      </c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</row>
    <row r="370" spans="1:27" ht="15.75" customHeight="1">
      <c r="A370" s="37" t="s">
        <v>459</v>
      </c>
      <c r="B370" s="37" t="s">
        <v>461</v>
      </c>
      <c r="C370" s="37" t="s">
        <v>88</v>
      </c>
      <c r="D370" s="37" t="s">
        <v>52</v>
      </c>
      <c r="E370" s="37">
        <v>11</v>
      </c>
      <c r="F370" s="37">
        <v>12</v>
      </c>
      <c r="G370" s="37">
        <v>11</v>
      </c>
      <c r="H370" s="37">
        <v>12</v>
      </c>
      <c r="I370" s="37" t="s">
        <v>86</v>
      </c>
      <c r="J370" s="37" t="s">
        <v>86</v>
      </c>
      <c r="K370" s="37" t="s">
        <v>86</v>
      </c>
      <c r="L370" s="37" t="s">
        <v>86</v>
      </c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</row>
    <row r="371" spans="1:27" ht="15.75" customHeight="1">
      <c r="A371" s="37" t="s">
        <v>459</v>
      </c>
      <c r="B371" s="37" t="s">
        <v>462</v>
      </c>
      <c r="C371" s="37" t="s">
        <v>84</v>
      </c>
      <c r="D371" s="37" t="s">
        <v>54</v>
      </c>
      <c r="E371" s="37">
        <v>7</v>
      </c>
      <c r="F371" s="37">
        <v>13</v>
      </c>
      <c r="G371" s="37">
        <v>7</v>
      </c>
      <c r="H371" s="37">
        <v>13</v>
      </c>
      <c r="I371" s="37" t="s">
        <v>86</v>
      </c>
      <c r="J371" s="37" t="s">
        <v>86</v>
      </c>
      <c r="K371" s="37" t="s">
        <v>86</v>
      </c>
      <c r="L371" s="37" t="s">
        <v>86</v>
      </c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</row>
    <row r="372" spans="1:27" ht="15.75" customHeight="1">
      <c r="A372" s="37" t="s">
        <v>459</v>
      </c>
      <c r="B372" s="37" t="s">
        <v>463</v>
      </c>
      <c r="C372" s="37" t="s">
        <v>84</v>
      </c>
      <c r="D372" s="37" t="s">
        <v>54</v>
      </c>
      <c r="E372" s="37">
        <v>7</v>
      </c>
      <c r="F372" s="37">
        <v>12</v>
      </c>
      <c r="G372" s="37">
        <v>7</v>
      </c>
      <c r="H372" s="37">
        <v>12</v>
      </c>
      <c r="I372" s="37" t="s">
        <v>86</v>
      </c>
      <c r="J372" s="37" t="s">
        <v>86</v>
      </c>
      <c r="K372" s="37" t="s">
        <v>86</v>
      </c>
      <c r="L372" s="37" t="s">
        <v>86</v>
      </c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</row>
    <row r="373" spans="1:27" ht="15.75" customHeight="1">
      <c r="A373" s="37" t="s">
        <v>459</v>
      </c>
      <c r="B373" s="37" t="s">
        <v>464</v>
      </c>
      <c r="C373" s="37" t="s">
        <v>84</v>
      </c>
      <c r="D373" s="37" t="s">
        <v>54</v>
      </c>
      <c r="E373" s="37">
        <v>13</v>
      </c>
      <c r="F373" s="37">
        <v>13</v>
      </c>
      <c r="G373" s="37">
        <v>13</v>
      </c>
      <c r="H373" s="37">
        <v>13</v>
      </c>
      <c r="I373" s="37" t="s">
        <v>86</v>
      </c>
      <c r="J373" s="37" t="s">
        <v>86</v>
      </c>
      <c r="K373" s="37" t="s">
        <v>86</v>
      </c>
      <c r="L373" s="37" t="s">
        <v>86</v>
      </c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</row>
    <row r="374" spans="1:27" ht="15.75" customHeight="1">
      <c r="A374" s="37" t="s">
        <v>459</v>
      </c>
      <c r="B374" s="37" t="s">
        <v>465</v>
      </c>
      <c r="C374" s="37" t="s">
        <v>84</v>
      </c>
      <c r="D374" s="37" t="s">
        <v>54</v>
      </c>
      <c r="E374" s="37">
        <v>12</v>
      </c>
      <c r="F374" s="37">
        <v>13</v>
      </c>
      <c r="G374" s="37">
        <v>12</v>
      </c>
      <c r="H374" s="37">
        <v>13</v>
      </c>
      <c r="I374" s="37" t="s">
        <v>86</v>
      </c>
      <c r="J374" s="37" t="s">
        <v>86</v>
      </c>
      <c r="K374" s="37" t="s">
        <v>86</v>
      </c>
      <c r="L374" s="37" t="s">
        <v>86</v>
      </c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</row>
    <row r="375" spans="1:27" ht="15.75" customHeight="1">
      <c r="A375" s="37" t="s">
        <v>459</v>
      </c>
      <c r="B375" s="37" t="s">
        <v>466</v>
      </c>
      <c r="C375" s="37" t="s">
        <v>84</v>
      </c>
      <c r="D375" s="37" t="s">
        <v>54</v>
      </c>
      <c r="E375" s="37">
        <v>12</v>
      </c>
      <c r="F375" s="37">
        <v>13</v>
      </c>
      <c r="G375" s="37">
        <v>12</v>
      </c>
      <c r="H375" s="37">
        <v>13</v>
      </c>
      <c r="I375" s="37" t="s">
        <v>86</v>
      </c>
      <c r="J375" s="37" t="s">
        <v>86</v>
      </c>
      <c r="K375" s="37" t="s">
        <v>86</v>
      </c>
      <c r="L375" s="37" t="s">
        <v>86</v>
      </c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</row>
    <row r="376" spans="1:27" ht="15.75" customHeight="1">
      <c r="A376" s="37" t="s">
        <v>459</v>
      </c>
      <c r="B376" s="37" t="s">
        <v>467</v>
      </c>
      <c r="C376" s="37" t="s">
        <v>84</v>
      </c>
      <c r="D376" s="37" t="s">
        <v>51</v>
      </c>
      <c r="E376" s="37">
        <v>11</v>
      </c>
      <c r="F376" s="37">
        <v>12</v>
      </c>
      <c r="G376" s="37">
        <v>11</v>
      </c>
      <c r="H376" s="37">
        <v>12</v>
      </c>
      <c r="I376" s="37" t="s">
        <v>86</v>
      </c>
      <c r="J376" s="37" t="s">
        <v>86</v>
      </c>
      <c r="K376" s="37" t="s">
        <v>86</v>
      </c>
      <c r="L376" s="37" t="s">
        <v>86</v>
      </c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</row>
    <row r="377" spans="1:27" ht="15.75" customHeight="1">
      <c r="A377" s="37" t="s">
        <v>459</v>
      </c>
      <c r="B377" s="37" t="s">
        <v>468</v>
      </c>
      <c r="C377" s="37" t="s">
        <v>84</v>
      </c>
      <c r="D377" s="37" t="s">
        <v>54</v>
      </c>
      <c r="E377" s="37">
        <v>11</v>
      </c>
      <c r="F377" s="37">
        <v>11</v>
      </c>
      <c r="G377" s="37">
        <v>11</v>
      </c>
      <c r="H377" s="37">
        <v>11</v>
      </c>
      <c r="I377" s="37" t="s">
        <v>86</v>
      </c>
      <c r="J377" s="37" t="s">
        <v>86</v>
      </c>
      <c r="K377" s="37" t="s">
        <v>86</v>
      </c>
      <c r="L377" s="37" t="s">
        <v>86</v>
      </c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</row>
    <row r="378" spans="1:27" ht="15.75" customHeight="1">
      <c r="A378" s="37" t="s">
        <v>459</v>
      </c>
      <c r="B378" s="37" t="s">
        <v>469</v>
      </c>
      <c r="C378" s="37" t="s">
        <v>88</v>
      </c>
      <c r="D378" s="37" t="s">
        <v>54</v>
      </c>
      <c r="E378" s="37">
        <v>13</v>
      </c>
      <c r="F378" s="37">
        <v>14</v>
      </c>
      <c r="G378" s="37">
        <v>13</v>
      </c>
      <c r="H378" s="37">
        <v>14</v>
      </c>
      <c r="I378" s="37" t="s">
        <v>86</v>
      </c>
      <c r="J378" s="37" t="s">
        <v>86</v>
      </c>
      <c r="K378" s="37" t="s">
        <v>86</v>
      </c>
      <c r="L378" s="37" t="s">
        <v>86</v>
      </c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</row>
    <row r="379" spans="1:27" ht="15.75" customHeight="1">
      <c r="A379" s="37" t="s">
        <v>459</v>
      </c>
      <c r="B379" s="37" t="s">
        <v>470</v>
      </c>
      <c r="C379" s="37" t="s">
        <v>88</v>
      </c>
      <c r="D379" s="37" t="s">
        <v>54</v>
      </c>
      <c r="E379" s="37">
        <v>7</v>
      </c>
      <c r="F379" s="37">
        <v>13</v>
      </c>
      <c r="G379" s="37">
        <v>7</v>
      </c>
      <c r="H379" s="37">
        <v>13</v>
      </c>
      <c r="I379" s="37" t="s">
        <v>86</v>
      </c>
      <c r="J379" s="37" t="s">
        <v>86</v>
      </c>
      <c r="K379" s="37" t="s">
        <v>86</v>
      </c>
      <c r="L379" s="37" t="s">
        <v>86</v>
      </c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</row>
    <row r="380" spans="1:27" ht="15.75" customHeight="1">
      <c r="A380" s="37" t="s">
        <v>459</v>
      </c>
      <c r="B380" s="37" t="s">
        <v>471</v>
      </c>
      <c r="C380" s="37" t="s">
        <v>88</v>
      </c>
      <c r="D380" s="37" t="s">
        <v>54</v>
      </c>
      <c r="E380" s="37">
        <v>11</v>
      </c>
      <c r="F380" s="37">
        <v>13</v>
      </c>
      <c r="G380" s="37">
        <v>11</v>
      </c>
      <c r="H380" s="37">
        <v>13</v>
      </c>
      <c r="I380" s="37" t="s">
        <v>86</v>
      </c>
      <c r="J380" s="37" t="s">
        <v>86</v>
      </c>
      <c r="K380" s="37" t="s">
        <v>86</v>
      </c>
      <c r="L380" s="37" t="s">
        <v>86</v>
      </c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</row>
    <row r="381" spans="1:27" ht="15.75" customHeight="1">
      <c r="A381" s="37" t="s">
        <v>459</v>
      </c>
      <c r="B381" s="37" t="s">
        <v>472</v>
      </c>
      <c r="C381" s="37" t="s">
        <v>84</v>
      </c>
      <c r="D381" s="37" t="s">
        <v>54</v>
      </c>
      <c r="E381" s="37">
        <v>11</v>
      </c>
      <c r="F381" s="37">
        <v>12</v>
      </c>
      <c r="G381" s="37">
        <v>11</v>
      </c>
      <c r="H381" s="37">
        <v>12</v>
      </c>
      <c r="I381" s="37" t="s">
        <v>86</v>
      </c>
      <c r="J381" s="37" t="s">
        <v>86</v>
      </c>
      <c r="K381" s="37" t="s">
        <v>86</v>
      </c>
      <c r="L381" s="37" t="s">
        <v>86</v>
      </c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</row>
    <row r="382" spans="1:27" ht="15.75" customHeight="1">
      <c r="A382" s="37" t="s">
        <v>459</v>
      </c>
      <c r="B382" s="37" t="s">
        <v>473</v>
      </c>
      <c r="C382" s="37" t="s">
        <v>84</v>
      </c>
      <c r="D382" s="37" t="s">
        <v>54</v>
      </c>
      <c r="E382" s="37">
        <v>7</v>
      </c>
      <c r="F382" s="37">
        <v>11</v>
      </c>
      <c r="G382" s="37">
        <v>7</v>
      </c>
      <c r="H382" s="37">
        <v>11</v>
      </c>
      <c r="I382" s="37" t="s">
        <v>86</v>
      </c>
      <c r="J382" s="37" t="s">
        <v>86</v>
      </c>
      <c r="K382" s="37" t="s">
        <v>86</v>
      </c>
      <c r="L382" s="37" t="s">
        <v>86</v>
      </c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</row>
    <row r="383" spans="1:27" ht="15.75" customHeight="1">
      <c r="A383" s="37" t="s">
        <v>459</v>
      </c>
      <c r="B383" s="37" t="s">
        <v>474</v>
      </c>
      <c r="C383" s="37" t="s">
        <v>84</v>
      </c>
      <c r="D383" s="37" t="s">
        <v>55</v>
      </c>
      <c r="E383" s="37">
        <v>11</v>
      </c>
      <c r="F383" s="37">
        <v>13</v>
      </c>
      <c r="G383" s="37">
        <v>11</v>
      </c>
      <c r="H383" s="37">
        <v>13</v>
      </c>
      <c r="I383" s="37" t="s">
        <v>86</v>
      </c>
      <c r="J383" s="37" t="s">
        <v>86</v>
      </c>
      <c r="K383" s="37" t="s">
        <v>86</v>
      </c>
      <c r="L383" s="37" t="s">
        <v>86</v>
      </c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</row>
    <row r="384" spans="1:27" ht="15.75" customHeight="1">
      <c r="A384" s="37" t="s">
        <v>459</v>
      </c>
      <c r="B384" s="37" t="s">
        <v>475</v>
      </c>
      <c r="C384" s="37" t="s">
        <v>84</v>
      </c>
      <c r="D384" s="37" t="s">
        <v>54</v>
      </c>
      <c r="E384" s="37">
        <v>11</v>
      </c>
      <c r="F384" s="37">
        <v>13</v>
      </c>
      <c r="G384" s="37">
        <v>11</v>
      </c>
      <c r="H384" s="37">
        <v>13</v>
      </c>
      <c r="I384" s="37" t="s">
        <v>86</v>
      </c>
      <c r="J384" s="37" t="s">
        <v>86</v>
      </c>
      <c r="K384" s="37" t="s">
        <v>86</v>
      </c>
      <c r="L384" s="37" t="s">
        <v>86</v>
      </c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</row>
    <row r="385" spans="1:27" ht="15.75" customHeight="1">
      <c r="A385" s="37" t="s">
        <v>459</v>
      </c>
      <c r="B385" s="37" t="s">
        <v>476</v>
      </c>
      <c r="C385" s="37" t="s">
        <v>88</v>
      </c>
      <c r="D385" s="37" t="s">
        <v>54</v>
      </c>
      <c r="E385" s="37">
        <v>13</v>
      </c>
      <c r="F385" s="37">
        <v>13</v>
      </c>
      <c r="G385" s="37">
        <v>13</v>
      </c>
      <c r="H385" s="37">
        <v>13</v>
      </c>
      <c r="I385" s="37" t="s">
        <v>86</v>
      </c>
      <c r="J385" s="37" t="s">
        <v>86</v>
      </c>
      <c r="K385" s="37" t="s">
        <v>86</v>
      </c>
      <c r="L385" s="37" t="s">
        <v>86</v>
      </c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</row>
    <row r="386" spans="1:27" ht="15.75" customHeight="1">
      <c r="A386" s="37" t="s">
        <v>459</v>
      </c>
      <c r="B386" s="37" t="s">
        <v>477</v>
      </c>
      <c r="C386" s="37" t="s">
        <v>88</v>
      </c>
      <c r="D386" s="37" t="s">
        <v>54</v>
      </c>
      <c r="E386" s="37">
        <v>11</v>
      </c>
      <c r="F386" s="37">
        <v>13</v>
      </c>
      <c r="G386" s="37">
        <v>11</v>
      </c>
      <c r="H386" s="37">
        <v>13</v>
      </c>
      <c r="I386" s="37" t="s">
        <v>86</v>
      </c>
      <c r="J386" s="37" t="s">
        <v>86</v>
      </c>
      <c r="K386" s="37" t="s">
        <v>86</v>
      </c>
      <c r="L386" s="37" t="s">
        <v>86</v>
      </c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</row>
    <row r="387" spans="1:27" ht="15.75" customHeight="1">
      <c r="A387" s="37" t="s">
        <v>459</v>
      </c>
      <c r="B387" s="37" t="s">
        <v>478</v>
      </c>
      <c r="C387" s="37" t="s">
        <v>84</v>
      </c>
      <c r="D387" s="37" t="s">
        <v>54</v>
      </c>
      <c r="E387" s="37">
        <v>13</v>
      </c>
      <c r="F387" s="37">
        <v>13</v>
      </c>
      <c r="G387" s="37">
        <v>13</v>
      </c>
      <c r="H387" s="37">
        <v>13</v>
      </c>
      <c r="I387" s="37" t="s">
        <v>86</v>
      </c>
      <c r="J387" s="37" t="s">
        <v>86</v>
      </c>
      <c r="K387" s="37" t="s">
        <v>86</v>
      </c>
      <c r="L387" s="37" t="s">
        <v>86</v>
      </c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</row>
    <row r="388" spans="1:27" ht="15.75" customHeight="1">
      <c r="A388" s="37" t="s">
        <v>459</v>
      </c>
      <c r="B388" s="37" t="s">
        <v>479</v>
      </c>
      <c r="C388" s="37" t="s">
        <v>88</v>
      </c>
      <c r="D388" s="37" t="s">
        <v>54</v>
      </c>
      <c r="E388" s="37">
        <v>11</v>
      </c>
      <c r="F388" s="37">
        <v>14</v>
      </c>
      <c r="G388" s="37">
        <v>11</v>
      </c>
      <c r="H388" s="37">
        <v>14</v>
      </c>
      <c r="I388" s="37" t="s">
        <v>86</v>
      </c>
      <c r="J388" s="37" t="s">
        <v>86</v>
      </c>
      <c r="K388" s="37" t="s">
        <v>86</v>
      </c>
      <c r="L388" s="37" t="s">
        <v>86</v>
      </c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</row>
    <row r="389" spans="1:27" ht="15.75" customHeight="1">
      <c r="A389" s="37" t="s">
        <v>459</v>
      </c>
      <c r="B389" s="37" t="s">
        <v>480</v>
      </c>
      <c r="C389" s="37" t="s">
        <v>88</v>
      </c>
      <c r="D389" s="37" t="s">
        <v>54</v>
      </c>
      <c r="E389" s="37">
        <v>11</v>
      </c>
      <c r="F389" s="37">
        <v>11</v>
      </c>
      <c r="G389" s="37">
        <v>11</v>
      </c>
      <c r="H389" s="37">
        <v>11</v>
      </c>
      <c r="I389" s="37" t="s">
        <v>86</v>
      </c>
      <c r="J389" s="37" t="s">
        <v>86</v>
      </c>
      <c r="K389" s="37" t="s">
        <v>86</v>
      </c>
      <c r="L389" s="37" t="s">
        <v>86</v>
      </c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</row>
    <row r="390" spans="1:27" ht="15.75" customHeight="1">
      <c r="A390" s="37" t="s">
        <v>459</v>
      </c>
      <c r="B390" s="37" t="s">
        <v>481</v>
      </c>
      <c r="C390" s="37" t="s">
        <v>84</v>
      </c>
      <c r="D390" s="37" t="s">
        <v>54</v>
      </c>
      <c r="E390" s="37">
        <v>7</v>
      </c>
      <c r="F390" s="37">
        <v>13</v>
      </c>
      <c r="G390" s="37">
        <v>7</v>
      </c>
      <c r="H390" s="37">
        <v>13</v>
      </c>
      <c r="I390" s="37" t="s">
        <v>86</v>
      </c>
      <c r="J390" s="37" t="s">
        <v>86</v>
      </c>
      <c r="K390" s="37" t="s">
        <v>86</v>
      </c>
      <c r="L390" s="37" t="s">
        <v>86</v>
      </c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</row>
    <row r="391" spans="1:27" ht="15.75" customHeight="1">
      <c r="A391" s="37" t="s">
        <v>459</v>
      </c>
      <c r="B391" s="37" t="s">
        <v>482</v>
      </c>
      <c r="C391" s="37" t="s">
        <v>84</v>
      </c>
      <c r="D391" s="37" t="s">
        <v>55</v>
      </c>
      <c r="E391" s="37">
        <v>11</v>
      </c>
      <c r="F391" s="37">
        <v>12</v>
      </c>
      <c r="G391" s="37">
        <v>11</v>
      </c>
      <c r="H391" s="37">
        <v>12</v>
      </c>
      <c r="I391" s="37" t="s">
        <v>86</v>
      </c>
      <c r="J391" s="37" t="s">
        <v>86</v>
      </c>
      <c r="K391" s="37" t="s">
        <v>86</v>
      </c>
      <c r="L391" s="37" t="s">
        <v>86</v>
      </c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</row>
    <row r="392" spans="1:27" ht="15.75" customHeight="1">
      <c r="A392" s="37" t="s">
        <v>459</v>
      </c>
      <c r="B392" s="37" t="s">
        <v>483</v>
      </c>
      <c r="C392" s="37" t="s">
        <v>84</v>
      </c>
      <c r="D392" s="37" t="s">
        <v>55</v>
      </c>
      <c r="E392" s="37">
        <v>11</v>
      </c>
      <c r="F392" s="37">
        <v>11</v>
      </c>
      <c r="G392" s="37">
        <v>11</v>
      </c>
      <c r="H392" s="37">
        <v>11</v>
      </c>
      <c r="I392" s="37" t="s">
        <v>86</v>
      </c>
      <c r="J392" s="37" t="s">
        <v>86</v>
      </c>
      <c r="K392" s="37" t="s">
        <v>86</v>
      </c>
      <c r="L392" s="37" t="s">
        <v>86</v>
      </c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</row>
    <row r="393" spans="1:27" ht="15.75" customHeight="1">
      <c r="A393" s="37" t="s">
        <v>459</v>
      </c>
      <c r="B393" s="37" t="s">
        <v>484</v>
      </c>
      <c r="C393" s="37" t="s">
        <v>88</v>
      </c>
      <c r="D393" s="37" t="s">
        <v>51</v>
      </c>
      <c r="E393" s="37">
        <v>11</v>
      </c>
      <c r="F393" s="37">
        <v>11</v>
      </c>
      <c r="G393" s="37">
        <v>11</v>
      </c>
      <c r="H393" s="37">
        <v>11</v>
      </c>
      <c r="I393" s="37" t="s">
        <v>86</v>
      </c>
      <c r="J393" s="37" t="s">
        <v>86</v>
      </c>
      <c r="K393" s="37" t="s">
        <v>86</v>
      </c>
      <c r="L393" s="37" t="s">
        <v>86</v>
      </c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</row>
    <row r="394" spans="1:27" ht="15.75" customHeight="1">
      <c r="A394" s="37" t="s">
        <v>459</v>
      </c>
      <c r="B394" s="37" t="s">
        <v>485</v>
      </c>
      <c r="C394" s="37" t="s">
        <v>88</v>
      </c>
      <c r="D394" s="37" t="s">
        <v>54</v>
      </c>
      <c r="E394" s="37">
        <v>13</v>
      </c>
      <c r="F394" s="37">
        <v>22</v>
      </c>
      <c r="G394" s="37">
        <v>13</v>
      </c>
      <c r="H394" s="37">
        <v>22</v>
      </c>
      <c r="I394" s="37" t="s">
        <v>86</v>
      </c>
      <c r="J394" s="37" t="s">
        <v>112</v>
      </c>
      <c r="K394" s="37" t="s">
        <v>86</v>
      </c>
      <c r="L394" s="37" t="s">
        <v>112</v>
      </c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</row>
    <row r="395" spans="1:27" ht="15.75" customHeight="1">
      <c r="A395" s="37" t="s">
        <v>459</v>
      </c>
      <c r="B395" s="37" t="s">
        <v>486</v>
      </c>
      <c r="C395" s="37" t="s">
        <v>84</v>
      </c>
      <c r="D395" s="37" t="s">
        <v>54</v>
      </c>
      <c r="E395" s="37">
        <v>7</v>
      </c>
      <c r="F395" s="37">
        <v>11</v>
      </c>
      <c r="G395" s="37">
        <v>7</v>
      </c>
      <c r="H395" s="37">
        <v>11</v>
      </c>
      <c r="I395" s="37" t="s">
        <v>86</v>
      </c>
      <c r="J395" s="37" t="s">
        <v>86</v>
      </c>
      <c r="K395" s="37" t="s">
        <v>86</v>
      </c>
      <c r="L395" s="37" t="s">
        <v>86</v>
      </c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</row>
    <row r="396" spans="1:27" ht="15.75" customHeight="1">
      <c r="A396" s="37" t="s">
        <v>459</v>
      </c>
      <c r="B396" s="37" t="s">
        <v>487</v>
      </c>
      <c r="C396" s="37" t="s">
        <v>84</v>
      </c>
      <c r="D396" s="37" t="s">
        <v>54</v>
      </c>
      <c r="E396" s="37">
        <v>11</v>
      </c>
      <c r="F396" s="37">
        <v>12</v>
      </c>
      <c r="G396" s="37">
        <v>11</v>
      </c>
      <c r="H396" s="37">
        <v>12</v>
      </c>
      <c r="I396" s="37" t="s">
        <v>86</v>
      </c>
      <c r="J396" s="37" t="s">
        <v>86</v>
      </c>
      <c r="K396" s="37" t="s">
        <v>86</v>
      </c>
      <c r="L396" s="37" t="s">
        <v>86</v>
      </c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</row>
    <row r="397" spans="1:27" ht="15.75" customHeight="1">
      <c r="A397" s="37" t="s">
        <v>459</v>
      </c>
      <c r="B397" s="37" t="s">
        <v>488</v>
      </c>
      <c r="C397" s="37" t="s">
        <v>84</v>
      </c>
      <c r="D397" s="37" t="s">
        <v>54</v>
      </c>
      <c r="E397" s="37">
        <v>11</v>
      </c>
      <c r="F397" s="37">
        <v>12</v>
      </c>
      <c r="G397" s="37">
        <v>11</v>
      </c>
      <c r="H397" s="37">
        <v>12</v>
      </c>
      <c r="I397" s="37" t="s">
        <v>86</v>
      </c>
      <c r="J397" s="37" t="s">
        <v>86</v>
      </c>
      <c r="K397" s="37" t="s">
        <v>86</v>
      </c>
      <c r="L397" s="37" t="s">
        <v>86</v>
      </c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</row>
    <row r="398" spans="1:27" ht="15.75" customHeight="1">
      <c r="A398" s="37" t="s">
        <v>459</v>
      </c>
      <c r="B398" s="37" t="s">
        <v>489</v>
      </c>
      <c r="C398" s="37" t="s">
        <v>84</v>
      </c>
      <c r="D398" s="37" t="s">
        <v>55</v>
      </c>
      <c r="E398" s="37">
        <v>11</v>
      </c>
      <c r="F398" s="37">
        <v>11</v>
      </c>
      <c r="G398" s="37">
        <v>11</v>
      </c>
      <c r="H398" s="37">
        <v>11</v>
      </c>
      <c r="I398" s="37" t="s">
        <v>86</v>
      </c>
      <c r="J398" s="37" t="s">
        <v>86</v>
      </c>
      <c r="K398" s="37" t="s">
        <v>86</v>
      </c>
      <c r="L398" s="37" t="s">
        <v>86</v>
      </c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</row>
    <row r="399" spans="1:27" ht="15.75" customHeight="1">
      <c r="A399" s="37" t="s">
        <v>459</v>
      </c>
      <c r="B399" s="37" t="s">
        <v>490</v>
      </c>
      <c r="C399" s="37" t="s">
        <v>88</v>
      </c>
      <c r="D399" s="37" t="s">
        <v>51</v>
      </c>
      <c r="E399" s="37">
        <v>11</v>
      </c>
      <c r="F399" s="37">
        <v>13</v>
      </c>
      <c r="G399" s="37">
        <v>11</v>
      </c>
      <c r="H399" s="37">
        <v>13</v>
      </c>
      <c r="I399" s="37" t="s">
        <v>86</v>
      </c>
      <c r="J399" s="37" t="s">
        <v>86</v>
      </c>
      <c r="K399" s="37" t="s">
        <v>86</v>
      </c>
      <c r="L399" s="37" t="s">
        <v>86</v>
      </c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</row>
    <row r="400" spans="1:27" ht="15.75" customHeight="1">
      <c r="A400" s="37" t="s">
        <v>459</v>
      </c>
      <c r="B400" s="37" t="s">
        <v>491</v>
      </c>
      <c r="C400" s="37" t="s">
        <v>88</v>
      </c>
      <c r="D400" s="37" t="s">
        <v>54</v>
      </c>
      <c r="E400" s="37">
        <v>11</v>
      </c>
      <c r="F400" s="37">
        <v>11</v>
      </c>
      <c r="G400" s="37">
        <v>11</v>
      </c>
      <c r="H400" s="37">
        <v>11</v>
      </c>
      <c r="I400" s="37" t="s">
        <v>86</v>
      </c>
      <c r="J400" s="37" t="s">
        <v>86</v>
      </c>
      <c r="K400" s="37" t="s">
        <v>86</v>
      </c>
      <c r="L400" s="37" t="s">
        <v>86</v>
      </c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</row>
    <row r="401" spans="1:27" ht="15.75" customHeight="1">
      <c r="A401" s="37" t="s">
        <v>459</v>
      </c>
      <c r="B401" s="37" t="s">
        <v>492</v>
      </c>
      <c r="C401" s="37" t="s">
        <v>84</v>
      </c>
      <c r="D401" s="37" t="s">
        <v>55</v>
      </c>
      <c r="E401" s="37">
        <v>11</v>
      </c>
      <c r="F401" s="37">
        <v>11</v>
      </c>
      <c r="G401" s="37">
        <v>11</v>
      </c>
      <c r="H401" s="37">
        <v>11</v>
      </c>
      <c r="I401" s="37" t="s">
        <v>86</v>
      </c>
      <c r="J401" s="37" t="s">
        <v>86</v>
      </c>
      <c r="K401" s="37" t="s">
        <v>86</v>
      </c>
      <c r="L401" s="37" t="s">
        <v>86</v>
      </c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</row>
    <row r="402" spans="1:27" ht="15.75" customHeight="1">
      <c r="A402" s="37" t="s">
        <v>459</v>
      </c>
      <c r="B402" s="37" t="s">
        <v>493</v>
      </c>
      <c r="C402" s="37" t="s">
        <v>84</v>
      </c>
      <c r="D402" s="37" t="s">
        <v>55</v>
      </c>
      <c r="E402" s="37">
        <v>11</v>
      </c>
      <c r="F402" s="37">
        <v>13</v>
      </c>
      <c r="G402" s="37">
        <v>11</v>
      </c>
      <c r="H402" s="37">
        <v>13</v>
      </c>
      <c r="I402" s="37" t="s">
        <v>86</v>
      </c>
      <c r="J402" s="37" t="s">
        <v>86</v>
      </c>
      <c r="K402" s="37" t="s">
        <v>86</v>
      </c>
      <c r="L402" s="37" t="s">
        <v>86</v>
      </c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</row>
    <row r="403" spans="1:27" ht="15.75" customHeight="1">
      <c r="A403" s="37" t="s">
        <v>459</v>
      </c>
      <c r="B403" s="37" t="s">
        <v>494</v>
      </c>
      <c r="C403" s="37" t="s">
        <v>88</v>
      </c>
      <c r="D403" s="37" t="s">
        <v>55</v>
      </c>
      <c r="E403" s="37">
        <v>11</v>
      </c>
      <c r="F403" s="37">
        <v>14</v>
      </c>
      <c r="G403" s="37">
        <v>11</v>
      </c>
      <c r="H403" s="37">
        <v>14</v>
      </c>
      <c r="I403" s="37" t="s">
        <v>86</v>
      </c>
      <c r="J403" s="37" t="s">
        <v>86</v>
      </c>
      <c r="K403" s="37" t="s">
        <v>86</v>
      </c>
      <c r="L403" s="37" t="s">
        <v>86</v>
      </c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</row>
    <row r="404" spans="1:27" ht="15.75" customHeight="1">
      <c r="A404" s="37" t="s">
        <v>459</v>
      </c>
      <c r="B404" s="37" t="s">
        <v>495</v>
      </c>
      <c r="C404" s="37" t="s">
        <v>84</v>
      </c>
      <c r="D404" s="37" t="s">
        <v>52</v>
      </c>
      <c r="E404" s="37">
        <v>11</v>
      </c>
      <c r="F404" s="37">
        <v>13</v>
      </c>
      <c r="G404" s="37">
        <v>11</v>
      </c>
      <c r="H404" s="37">
        <v>13</v>
      </c>
      <c r="I404" s="37" t="s">
        <v>86</v>
      </c>
      <c r="J404" s="37" t="s">
        <v>86</v>
      </c>
      <c r="K404" s="37" t="s">
        <v>86</v>
      </c>
      <c r="L404" s="37" t="s">
        <v>86</v>
      </c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</row>
    <row r="405" spans="1:27" ht="15.75" customHeight="1">
      <c r="A405" s="37" t="s">
        <v>459</v>
      </c>
      <c r="B405" s="37" t="s">
        <v>496</v>
      </c>
      <c r="C405" s="37" t="s">
        <v>88</v>
      </c>
      <c r="D405" s="37" t="s">
        <v>54</v>
      </c>
      <c r="E405" s="37">
        <v>13</v>
      </c>
      <c r="F405" s="37">
        <v>22</v>
      </c>
      <c r="G405" s="37">
        <v>13</v>
      </c>
      <c r="H405" s="37">
        <v>22</v>
      </c>
      <c r="I405" s="37" t="s">
        <v>86</v>
      </c>
      <c r="J405" s="37" t="s">
        <v>112</v>
      </c>
      <c r="K405" s="37" t="s">
        <v>86</v>
      </c>
      <c r="L405" s="37" t="s">
        <v>112</v>
      </c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</row>
    <row r="406" spans="1:27" ht="15.75" customHeight="1">
      <c r="A406" s="37" t="s">
        <v>459</v>
      </c>
      <c r="B406" s="37" t="s">
        <v>497</v>
      </c>
      <c r="C406" s="37" t="s">
        <v>88</v>
      </c>
      <c r="D406" s="37" t="s">
        <v>54</v>
      </c>
      <c r="E406" s="37">
        <v>12</v>
      </c>
      <c r="F406" s="37">
        <v>13</v>
      </c>
      <c r="G406" s="37">
        <v>12</v>
      </c>
      <c r="H406" s="37">
        <v>13</v>
      </c>
      <c r="I406" s="37" t="s">
        <v>86</v>
      </c>
      <c r="J406" s="37" t="s">
        <v>86</v>
      </c>
      <c r="K406" s="37" t="s">
        <v>86</v>
      </c>
      <c r="L406" s="37" t="s">
        <v>86</v>
      </c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</row>
    <row r="407" spans="1:27" ht="15.75" customHeight="1">
      <c r="A407" s="37" t="s">
        <v>459</v>
      </c>
      <c r="B407" s="37" t="s">
        <v>498</v>
      </c>
      <c r="C407" s="37" t="s">
        <v>84</v>
      </c>
      <c r="D407" s="37" t="s">
        <v>54</v>
      </c>
      <c r="E407" s="37">
        <v>7</v>
      </c>
      <c r="F407" s="37">
        <v>12</v>
      </c>
      <c r="G407" s="37">
        <v>7</v>
      </c>
      <c r="H407" s="37">
        <v>12</v>
      </c>
      <c r="I407" s="37" t="s">
        <v>86</v>
      </c>
      <c r="J407" s="37" t="s">
        <v>86</v>
      </c>
      <c r="K407" s="37" t="s">
        <v>86</v>
      </c>
      <c r="L407" s="37" t="s">
        <v>86</v>
      </c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</row>
    <row r="408" spans="1:27" ht="15.75" customHeight="1">
      <c r="A408" s="37" t="s">
        <v>459</v>
      </c>
      <c r="B408" s="37" t="s">
        <v>499</v>
      </c>
      <c r="C408" s="37" t="s">
        <v>84</v>
      </c>
      <c r="D408" s="37" t="s">
        <v>52</v>
      </c>
      <c r="E408" s="37">
        <v>7</v>
      </c>
      <c r="F408" s="37">
        <v>11</v>
      </c>
      <c r="G408" s="37">
        <v>7</v>
      </c>
      <c r="H408" s="37">
        <v>11</v>
      </c>
      <c r="I408" s="37" t="s">
        <v>86</v>
      </c>
      <c r="J408" s="37" t="s">
        <v>86</v>
      </c>
      <c r="K408" s="37" t="s">
        <v>86</v>
      </c>
      <c r="L408" s="37" t="s">
        <v>86</v>
      </c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</row>
    <row r="409" spans="1:27" ht="15.75" customHeight="1">
      <c r="A409" s="37" t="s">
        <v>459</v>
      </c>
      <c r="B409" s="37" t="s">
        <v>500</v>
      </c>
      <c r="C409" s="37" t="s">
        <v>84</v>
      </c>
      <c r="D409" s="37" t="s">
        <v>55</v>
      </c>
      <c r="E409" s="37">
        <v>11</v>
      </c>
      <c r="F409" s="37">
        <v>11</v>
      </c>
      <c r="G409" s="37">
        <v>11</v>
      </c>
      <c r="H409" s="37">
        <v>11</v>
      </c>
      <c r="I409" s="37" t="s">
        <v>86</v>
      </c>
      <c r="J409" s="37" t="s">
        <v>86</v>
      </c>
      <c r="K409" s="37" t="s">
        <v>86</v>
      </c>
      <c r="L409" s="37" t="s">
        <v>86</v>
      </c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</row>
    <row r="410" spans="1:27" ht="15.75" customHeight="1">
      <c r="A410" s="37" t="s">
        <v>459</v>
      </c>
      <c r="B410" s="37" t="s">
        <v>501</v>
      </c>
      <c r="C410" s="37" t="s">
        <v>84</v>
      </c>
      <c r="D410" s="37" t="s">
        <v>55</v>
      </c>
      <c r="E410" s="37">
        <v>7</v>
      </c>
      <c r="F410" s="37">
        <v>13</v>
      </c>
      <c r="G410" s="37">
        <v>7</v>
      </c>
      <c r="H410" s="37">
        <v>13</v>
      </c>
      <c r="I410" s="37" t="s">
        <v>86</v>
      </c>
      <c r="J410" s="37" t="s">
        <v>86</v>
      </c>
      <c r="K410" s="37" t="s">
        <v>86</v>
      </c>
      <c r="L410" s="37" t="s">
        <v>86</v>
      </c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</row>
    <row r="411" spans="1:27" ht="15.75" customHeight="1">
      <c r="A411" s="37" t="s">
        <v>459</v>
      </c>
      <c r="B411" s="37" t="s">
        <v>502</v>
      </c>
      <c r="C411" s="37" t="s">
        <v>88</v>
      </c>
      <c r="D411" s="37" t="s">
        <v>55</v>
      </c>
      <c r="E411" s="37">
        <v>11</v>
      </c>
      <c r="F411" s="37">
        <v>13</v>
      </c>
      <c r="G411" s="37">
        <v>11</v>
      </c>
      <c r="H411" s="37">
        <v>13</v>
      </c>
      <c r="I411" s="37" t="s">
        <v>86</v>
      </c>
      <c r="J411" s="37" t="s">
        <v>86</v>
      </c>
      <c r="K411" s="37" t="s">
        <v>86</v>
      </c>
      <c r="L411" s="37" t="s">
        <v>86</v>
      </c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</row>
    <row r="412" spans="1:27" ht="15.75" customHeight="1">
      <c r="A412" s="37" t="s">
        <v>459</v>
      </c>
      <c r="B412" s="37" t="s">
        <v>503</v>
      </c>
      <c r="C412" s="37" t="s">
        <v>84</v>
      </c>
      <c r="D412" s="37" t="s">
        <v>55</v>
      </c>
      <c r="E412" s="37">
        <v>11</v>
      </c>
      <c r="F412" s="37">
        <v>13</v>
      </c>
      <c r="G412" s="37">
        <v>11</v>
      </c>
      <c r="H412" s="37">
        <v>13</v>
      </c>
      <c r="I412" s="37" t="s">
        <v>86</v>
      </c>
      <c r="J412" s="37" t="s">
        <v>86</v>
      </c>
      <c r="K412" s="37" t="s">
        <v>86</v>
      </c>
      <c r="L412" s="37" t="s">
        <v>86</v>
      </c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</row>
    <row r="413" spans="1:27" ht="15.75" customHeight="1">
      <c r="A413" s="37" t="s">
        <v>459</v>
      </c>
      <c r="B413" s="37" t="s">
        <v>504</v>
      </c>
      <c r="C413" s="37" t="s">
        <v>84</v>
      </c>
      <c r="D413" s="37" t="s">
        <v>55</v>
      </c>
      <c r="E413" s="37">
        <v>7</v>
      </c>
      <c r="F413" s="37">
        <v>13</v>
      </c>
      <c r="G413" s="37">
        <v>7</v>
      </c>
      <c r="H413" s="37">
        <v>13</v>
      </c>
      <c r="I413" s="37" t="s">
        <v>86</v>
      </c>
      <c r="J413" s="37" t="s">
        <v>86</v>
      </c>
      <c r="K413" s="37" t="s">
        <v>86</v>
      </c>
      <c r="L413" s="37" t="s">
        <v>86</v>
      </c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</row>
    <row r="414" spans="1:27" ht="15.75" customHeight="1">
      <c r="A414" s="37" t="s">
        <v>459</v>
      </c>
      <c r="B414" s="37" t="s">
        <v>505</v>
      </c>
      <c r="C414" s="37" t="s">
        <v>88</v>
      </c>
      <c r="D414" s="37" t="s">
        <v>51</v>
      </c>
      <c r="E414" s="37">
        <v>11</v>
      </c>
      <c r="F414" s="37">
        <v>11</v>
      </c>
      <c r="G414" s="37">
        <v>11</v>
      </c>
      <c r="H414" s="37">
        <v>11</v>
      </c>
      <c r="I414" s="37" t="s">
        <v>86</v>
      </c>
      <c r="J414" s="37" t="s">
        <v>86</v>
      </c>
      <c r="K414" s="37" t="s">
        <v>86</v>
      </c>
      <c r="L414" s="37" t="s">
        <v>86</v>
      </c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</row>
    <row r="415" spans="1:27" ht="15.75" customHeight="1">
      <c r="A415" s="37" t="s">
        <v>459</v>
      </c>
      <c r="B415" s="37" t="s">
        <v>506</v>
      </c>
      <c r="C415" s="37" t="s">
        <v>88</v>
      </c>
      <c r="D415" s="37" t="s">
        <v>55</v>
      </c>
      <c r="E415" s="37">
        <v>7</v>
      </c>
      <c r="F415" s="37">
        <v>13</v>
      </c>
      <c r="G415" s="37">
        <v>7</v>
      </c>
      <c r="H415" s="37">
        <v>13</v>
      </c>
      <c r="I415" s="37" t="s">
        <v>86</v>
      </c>
      <c r="J415" s="37" t="s">
        <v>86</v>
      </c>
      <c r="K415" s="37" t="s">
        <v>86</v>
      </c>
      <c r="L415" s="37" t="s">
        <v>86</v>
      </c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</row>
    <row r="416" spans="1:27" ht="15.75" customHeight="1">
      <c r="A416" s="37" t="s">
        <v>459</v>
      </c>
      <c r="B416" s="37" t="s">
        <v>507</v>
      </c>
      <c r="C416" s="37" t="s">
        <v>88</v>
      </c>
      <c r="D416" s="37" t="s">
        <v>55</v>
      </c>
      <c r="E416" s="37">
        <v>11</v>
      </c>
      <c r="F416" s="37">
        <v>13</v>
      </c>
      <c r="G416" s="37">
        <v>11</v>
      </c>
      <c r="H416" s="37">
        <v>13</v>
      </c>
      <c r="I416" s="37" t="s">
        <v>86</v>
      </c>
      <c r="J416" s="37" t="s">
        <v>86</v>
      </c>
      <c r="K416" s="37" t="s">
        <v>86</v>
      </c>
      <c r="L416" s="37" t="s">
        <v>86</v>
      </c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</row>
    <row r="417" spans="1:27" ht="15.75" customHeight="1">
      <c r="A417" s="37" t="s">
        <v>459</v>
      </c>
      <c r="B417" s="37" t="s">
        <v>508</v>
      </c>
      <c r="C417" s="38" t="s">
        <v>88</v>
      </c>
      <c r="D417" s="38" t="s">
        <v>54</v>
      </c>
      <c r="E417" s="38">
        <v>11</v>
      </c>
      <c r="F417" s="38">
        <v>18</v>
      </c>
      <c r="G417" s="38">
        <v>11</v>
      </c>
      <c r="H417" s="38">
        <v>18</v>
      </c>
      <c r="I417" s="38" t="s">
        <v>86</v>
      </c>
      <c r="J417" s="38" t="s">
        <v>86</v>
      </c>
      <c r="K417" s="38" t="s">
        <v>86</v>
      </c>
      <c r="L417" s="38" t="s">
        <v>86</v>
      </c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</row>
    <row r="418" spans="1:27" ht="15.75" customHeight="1">
      <c r="A418" s="37" t="s">
        <v>459</v>
      </c>
      <c r="B418" s="37" t="s">
        <v>509</v>
      </c>
      <c r="C418" s="38" t="s">
        <v>84</v>
      </c>
      <c r="D418" s="38" t="s">
        <v>54</v>
      </c>
      <c r="E418" s="38">
        <v>13</v>
      </c>
      <c r="F418" s="38">
        <v>22</v>
      </c>
      <c r="G418" s="38">
        <v>13</v>
      </c>
      <c r="H418" s="38">
        <v>22</v>
      </c>
      <c r="I418" s="38" t="s">
        <v>86</v>
      </c>
      <c r="J418" s="38" t="s">
        <v>112</v>
      </c>
      <c r="K418" s="38" t="s">
        <v>86</v>
      </c>
      <c r="L418" s="38" t="s">
        <v>112</v>
      </c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</row>
    <row r="419" spans="1:27" ht="15.75" customHeight="1">
      <c r="A419" s="37" t="s">
        <v>510</v>
      </c>
      <c r="B419" s="37" t="s">
        <v>511</v>
      </c>
      <c r="C419" s="37" t="s">
        <v>88</v>
      </c>
      <c r="D419" s="37" t="s">
        <v>54</v>
      </c>
      <c r="E419" s="37">
        <v>10</v>
      </c>
      <c r="F419" s="37">
        <v>200</v>
      </c>
      <c r="G419" s="37">
        <v>10</v>
      </c>
      <c r="H419" s="37">
        <v>128</v>
      </c>
      <c r="I419" s="37" t="s">
        <v>86</v>
      </c>
      <c r="J419" s="37" t="s">
        <v>112</v>
      </c>
      <c r="K419" s="37" t="s">
        <v>86</v>
      </c>
      <c r="L419" s="37" t="s">
        <v>112</v>
      </c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</row>
    <row r="420" spans="1:27" ht="15.75" customHeight="1">
      <c r="A420" s="37" t="s">
        <v>510</v>
      </c>
      <c r="B420" s="37" t="s">
        <v>512</v>
      </c>
      <c r="C420" s="37" t="s">
        <v>88</v>
      </c>
      <c r="D420" s="37" t="s">
        <v>54</v>
      </c>
      <c r="E420" s="37">
        <v>12</v>
      </c>
      <c r="F420" s="37">
        <v>200</v>
      </c>
      <c r="G420" s="37">
        <v>12</v>
      </c>
      <c r="H420" s="37">
        <v>105</v>
      </c>
      <c r="I420" s="37" t="s">
        <v>86</v>
      </c>
      <c r="J420" s="37" t="s">
        <v>112</v>
      </c>
      <c r="K420" s="37" t="s">
        <v>86</v>
      </c>
      <c r="L420" s="37" t="s">
        <v>112</v>
      </c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</row>
    <row r="421" spans="1:27" ht="15.75" customHeight="1">
      <c r="A421" s="37" t="s">
        <v>510</v>
      </c>
      <c r="B421" s="37" t="s">
        <v>513</v>
      </c>
      <c r="C421" s="37" t="s">
        <v>88</v>
      </c>
      <c r="D421" s="37" t="s">
        <v>54</v>
      </c>
      <c r="E421" s="37">
        <v>13</v>
      </c>
      <c r="F421" s="37">
        <v>200</v>
      </c>
      <c r="G421" s="37">
        <v>13</v>
      </c>
      <c r="H421" s="37">
        <v>115</v>
      </c>
      <c r="I421" s="37" t="s">
        <v>86</v>
      </c>
      <c r="J421" s="37" t="s">
        <v>112</v>
      </c>
      <c r="K421" s="37" t="s">
        <v>86</v>
      </c>
      <c r="L421" s="37" t="s">
        <v>112</v>
      </c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</row>
    <row r="422" spans="1:27" ht="15.75" customHeight="1">
      <c r="A422" s="37" t="s">
        <v>510</v>
      </c>
      <c r="B422" s="37" t="s">
        <v>514</v>
      </c>
      <c r="C422" s="37" t="s">
        <v>88</v>
      </c>
      <c r="D422" s="37" t="s">
        <v>54</v>
      </c>
      <c r="E422" s="37">
        <v>16</v>
      </c>
      <c r="F422" s="37">
        <v>63</v>
      </c>
      <c r="G422" s="37">
        <v>16</v>
      </c>
      <c r="H422" s="37">
        <v>113</v>
      </c>
      <c r="I422" s="37" t="s">
        <v>86</v>
      </c>
      <c r="J422" s="37" t="s">
        <v>112</v>
      </c>
      <c r="K422" s="37" t="s">
        <v>86</v>
      </c>
      <c r="L422" s="37" t="s">
        <v>112</v>
      </c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</row>
    <row r="423" spans="1:27" ht="15.75" customHeight="1">
      <c r="A423" s="37" t="s">
        <v>510</v>
      </c>
      <c r="B423" s="37" t="s">
        <v>515</v>
      </c>
      <c r="C423" s="37" t="s">
        <v>84</v>
      </c>
      <c r="D423" s="37" t="s">
        <v>54</v>
      </c>
      <c r="E423" s="37">
        <v>13</v>
      </c>
      <c r="F423" s="37">
        <v>93</v>
      </c>
      <c r="G423" s="37">
        <v>13</v>
      </c>
      <c r="H423" s="37">
        <v>104</v>
      </c>
      <c r="I423" s="37" t="s">
        <v>86</v>
      </c>
      <c r="J423" s="37" t="s">
        <v>112</v>
      </c>
      <c r="K423" s="37" t="s">
        <v>86</v>
      </c>
      <c r="L423" s="37" t="s">
        <v>112</v>
      </c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</row>
    <row r="424" spans="1:27" ht="15.75" customHeight="1">
      <c r="A424" s="37" t="s">
        <v>510</v>
      </c>
      <c r="B424" s="37" t="s">
        <v>516</v>
      </c>
      <c r="C424" s="37" t="s">
        <v>84</v>
      </c>
      <c r="D424" s="37" t="s">
        <v>54</v>
      </c>
      <c r="E424" s="37">
        <v>13</v>
      </c>
      <c r="F424" s="37">
        <v>49</v>
      </c>
      <c r="G424" s="37">
        <v>13</v>
      </c>
      <c r="H424" s="37">
        <v>47</v>
      </c>
      <c r="I424" s="37" t="s">
        <v>86</v>
      </c>
      <c r="J424" s="37" t="s">
        <v>125</v>
      </c>
      <c r="K424" s="37" t="s">
        <v>86</v>
      </c>
      <c r="L424" s="37" t="s">
        <v>125</v>
      </c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</row>
    <row r="425" spans="1:27" ht="15.75" customHeight="1">
      <c r="A425" s="37" t="s">
        <v>510</v>
      </c>
      <c r="B425" s="37" t="s">
        <v>517</v>
      </c>
      <c r="C425" s="37" t="s">
        <v>84</v>
      </c>
      <c r="D425" s="37" t="s">
        <v>54</v>
      </c>
      <c r="E425" s="37">
        <v>21</v>
      </c>
      <c r="F425" s="37">
        <v>76</v>
      </c>
      <c r="G425" s="37">
        <v>21</v>
      </c>
      <c r="H425" s="37">
        <v>73</v>
      </c>
      <c r="I425" s="37" t="s">
        <v>86</v>
      </c>
      <c r="J425" s="37" t="s">
        <v>112</v>
      </c>
      <c r="K425" s="37" t="s">
        <v>86</v>
      </c>
      <c r="L425" s="37" t="s">
        <v>112</v>
      </c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</row>
    <row r="426" spans="1:27" ht="15.75" customHeight="1">
      <c r="A426" s="37" t="s">
        <v>510</v>
      </c>
      <c r="B426" s="37" t="s">
        <v>518</v>
      </c>
      <c r="C426" s="37" t="s">
        <v>84</v>
      </c>
      <c r="D426" s="37" t="s">
        <v>54</v>
      </c>
      <c r="E426" s="37">
        <v>13</v>
      </c>
      <c r="F426" s="37">
        <v>200</v>
      </c>
      <c r="G426" s="37">
        <v>13</v>
      </c>
      <c r="H426" s="37">
        <v>114</v>
      </c>
      <c r="I426" s="37" t="s">
        <v>86</v>
      </c>
      <c r="J426" s="37" t="s">
        <v>112</v>
      </c>
      <c r="K426" s="37" t="s">
        <v>86</v>
      </c>
      <c r="L426" s="37" t="s">
        <v>112</v>
      </c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</row>
    <row r="427" spans="1:27" ht="15.75" customHeight="1">
      <c r="A427" s="37" t="s">
        <v>519</v>
      </c>
      <c r="B427" s="37" t="s">
        <v>520</v>
      </c>
      <c r="C427" s="37" t="s">
        <v>84</v>
      </c>
      <c r="D427" s="37" t="s">
        <v>54</v>
      </c>
      <c r="E427" s="37">
        <v>30</v>
      </c>
      <c r="F427" s="37">
        <v>30</v>
      </c>
      <c r="G427" s="37">
        <v>30</v>
      </c>
      <c r="H427" s="37">
        <v>30</v>
      </c>
      <c r="I427" s="37" t="s">
        <v>86</v>
      </c>
      <c r="J427" s="37" t="s">
        <v>86</v>
      </c>
      <c r="K427" s="37" t="s">
        <v>86</v>
      </c>
      <c r="L427" s="37" t="s">
        <v>86</v>
      </c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</row>
    <row r="428" spans="1:27" ht="15.75" customHeight="1">
      <c r="A428" s="37" t="s">
        <v>519</v>
      </c>
      <c r="B428" s="37" t="s">
        <v>521</v>
      </c>
      <c r="C428" s="37" t="s">
        <v>88</v>
      </c>
      <c r="D428" s="37" t="s">
        <v>54</v>
      </c>
      <c r="E428" s="37">
        <v>30</v>
      </c>
      <c r="F428" s="37">
        <v>31</v>
      </c>
      <c r="G428" s="37">
        <v>30</v>
      </c>
      <c r="H428" s="37">
        <v>31</v>
      </c>
      <c r="I428" s="37" t="s">
        <v>86</v>
      </c>
      <c r="J428" s="37" t="s">
        <v>86</v>
      </c>
      <c r="K428" s="37" t="s">
        <v>86</v>
      </c>
      <c r="L428" s="37" t="s">
        <v>86</v>
      </c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</row>
    <row r="429" spans="1:27" ht="15.75" customHeight="1">
      <c r="A429" s="37" t="s">
        <v>519</v>
      </c>
      <c r="B429" s="37" t="s">
        <v>522</v>
      </c>
      <c r="C429" s="37" t="s">
        <v>84</v>
      </c>
      <c r="D429" s="37" t="s">
        <v>54</v>
      </c>
      <c r="E429" s="37">
        <v>31</v>
      </c>
      <c r="F429" s="37" t="s">
        <v>85</v>
      </c>
      <c r="G429" s="37">
        <v>30</v>
      </c>
      <c r="H429" s="37" t="s">
        <v>85</v>
      </c>
      <c r="I429" s="37" t="s">
        <v>86</v>
      </c>
      <c r="J429" s="37" t="s">
        <v>85</v>
      </c>
      <c r="K429" s="37" t="s">
        <v>86</v>
      </c>
      <c r="L429" s="37" t="s">
        <v>85</v>
      </c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</row>
    <row r="430" spans="1:27" ht="15.75" customHeight="1">
      <c r="A430" s="37" t="s">
        <v>519</v>
      </c>
      <c r="B430" s="37" t="s">
        <v>523</v>
      </c>
      <c r="C430" s="37" t="s">
        <v>84</v>
      </c>
      <c r="D430" s="37" t="s">
        <v>54</v>
      </c>
      <c r="E430" s="37">
        <v>31</v>
      </c>
      <c r="F430" s="37" t="s">
        <v>85</v>
      </c>
      <c r="G430" s="37">
        <v>31</v>
      </c>
      <c r="H430" s="37" t="s">
        <v>85</v>
      </c>
      <c r="I430" s="37" t="s">
        <v>86</v>
      </c>
      <c r="J430" s="37" t="s">
        <v>85</v>
      </c>
      <c r="K430" s="37" t="s">
        <v>86</v>
      </c>
      <c r="L430" s="37" t="s">
        <v>85</v>
      </c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</row>
    <row r="431" spans="1:27" ht="15.75" customHeight="1">
      <c r="A431" s="37" t="s">
        <v>519</v>
      </c>
      <c r="B431" s="37" t="s">
        <v>524</v>
      </c>
      <c r="C431" s="37" t="s">
        <v>88</v>
      </c>
      <c r="D431" s="37" t="s">
        <v>54</v>
      </c>
      <c r="E431" s="37">
        <v>29</v>
      </c>
      <c r="F431" s="37">
        <v>30</v>
      </c>
      <c r="G431" s="37">
        <v>29</v>
      </c>
      <c r="H431" s="37">
        <v>30</v>
      </c>
      <c r="I431" s="37" t="s">
        <v>86</v>
      </c>
      <c r="J431" s="37" t="s">
        <v>86</v>
      </c>
      <c r="K431" s="37" t="s">
        <v>86</v>
      </c>
      <c r="L431" s="37" t="s">
        <v>86</v>
      </c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</row>
    <row r="432" spans="1:27" ht="15.75" customHeight="1">
      <c r="A432" s="37" t="s">
        <v>519</v>
      </c>
      <c r="B432" s="37" t="s">
        <v>525</v>
      </c>
      <c r="C432" s="37" t="s">
        <v>88</v>
      </c>
      <c r="D432" s="37" t="s">
        <v>54</v>
      </c>
      <c r="E432" s="37">
        <v>33</v>
      </c>
      <c r="F432" s="37">
        <v>42</v>
      </c>
      <c r="G432" s="37">
        <v>33</v>
      </c>
      <c r="H432" s="37">
        <v>42</v>
      </c>
      <c r="I432" s="37" t="s">
        <v>86</v>
      </c>
      <c r="J432" s="37" t="s">
        <v>86</v>
      </c>
      <c r="K432" s="37" t="s">
        <v>86</v>
      </c>
      <c r="L432" s="37" t="s">
        <v>86</v>
      </c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</row>
    <row r="433" spans="1:27" ht="15.75" customHeight="1">
      <c r="A433" s="37" t="s">
        <v>519</v>
      </c>
      <c r="B433" s="37" t="s">
        <v>526</v>
      </c>
      <c r="C433" s="37" t="s">
        <v>88</v>
      </c>
      <c r="D433" s="37" t="s">
        <v>54</v>
      </c>
      <c r="E433" s="37">
        <v>29</v>
      </c>
      <c r="F433" s="37">
        <v>31</v>
      </c>
      <c r="G433" s="37">
        <v>29</v>
      </c>
      <c r="H433" s="37">
        <v>31</v>
      </c>
      <c r="I433" s="37" t="s">
        <v>86</v>
      </c>
      <c r="J433" s="37" t="s">
        <v>86</v>
      </c>
      <c r="K433" s="37" t="s">
        <v>86</v>
      </c>
      <c r="L433" s="37" t="s">
        <v>86</v>
      </c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</row>
    <row r="434" spans="1:27" ht="15.75" customHeight="1">
      <c r="A434" s="37" t="s">
        <v>519</v>
      </c>
      <c r="B434" s="37" t="s">
        <v>527</v>
      </c>
      <c r="C434" s="37" t="s">
        <v>84</v>
      </c>
      <c r="D434" s="37" t="s">
        <v>54</v>
      </c>
      <c r="E434" s="37">
        <v>29</v>
      </c>
      <c r="F434" s="37" t="s">
        <v>85</v>
      </c>
      <c r="G434" s="37">
        <v>29</v>
      </c>
      <c r="H434" s="37" t="s">
        <v>85</v>
      </c>
      <c r="I434" s="37" t="s">
        <v>86</v>
      </c>
      <c r="J434" s="37" t="s">
        <v>85</v>
      </c>
      <c r="K434" s="37" t="s">
        <v>86</v>
      </c>
      <c r="L434" s="37" t="s">
        <v>85</v>
      </c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</row>
    <row r="435" spans="1:27" ht="15.75" customHeight="1">
      <c r="A435" s="37" t="s">
        <v>519</v>
      </c>
      <c r="B435" s="37" t="s">
        <v>528</v>
      </c>
      <c r="C435" s="37" t="s">
        <v>88</v>
      </c>
      <c r="D435" s="37" t="s">
        <v>55</v>
      </c>
      <c r="E435" s="37">
        <v>29</v>
      </c>
      <c r="F435" s="37">
        <v>44</v>
      </c>
      <c r="G435" s="37">
        <v>29</v>
      </c>
      <c r="H435" s="37">
        <v>44</v>
      </c>
      <c r="I435" s="37" t="s">
        <v>86</v>
      </c>
      <c r="J435" s="37" t="s">
        <v>86</v>
      </c>
      <c r="K435" s="37" t="s">
        <v>86</v>
      </c>
      <c r="L435" s="37" t="s">
        <v>86</v>
      </c>
      <c r="M435" s="15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</row>
    <row r="436" spans="1:27" ht="15.75" customHeight="1">
      <c r="A436" s="37" t="s">
        <v>519</v>
      </c>
      <c r="B436" s="37" t="s">
        <v>529</v>
      </c>
      <c r="C436" s="37" t="s">
        <v>88</v>
      </c>
      <c r="D436" s="37" t="s">
        <v>54</v>
      </c>
      <c r="E436" s="37">
        <v>16</v>
      </c>
      <c r="F436" s="37">
        <v>60</v>
      </c>
      <c r="G436" s="37">
        <v>16</v>
      </c>
      <c r="H436" s="37">
        <v>58</v>
      </c>
      <c r="I436" s="37" t="s">
        <v>86</v>
      </c>
      <c r="J436" s="37" t="s">
        <v>125</v>
      </c>
      <c r="K436" s="37" t="s">
        <v>86</v>
      </c>
      <c r="L436" s="37" t="s">
        <v>125</v>
      </c>
      <c r="M436" s="15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</row>
    <row r="437" spans="1:27" ht="15.75" customHeight="1">
      <c r="A437" s="37" t="s">
        <v>519</v>
      </c>
      <c r="B437" s="37" t="s">
        <v>530</v>
      </c>
      <c r="C437" s="37" t="s">
        <v>84</v>
      </c>
      <c r="D437" s="37" t="s">
        <v>54</v>
      </c>
      <c r="E437" s="37" t="s">
        <v>531</v>
      </c>
      <c r="F437" s="37" t="s">
        <v>85</v>
      </c>
      <c r="G437" s="37">
        <v>87</v>
      </c>
      <c r="H437" s="37" t="s">
        <v>85</v>
      </c>
      <c r="I437" s="37" t="s">
        <v>112</v>
      </c>
      <c r="J437" s="37" t="s">
        <v>85</v>
      </c>
      <c r="K437" s="37" t="s">
        <v>125</v>
      </c>
      <c r="L437" s="37" t="s">
        <v>85</v>
      </c>
      <c r="M437" s="15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</row>
    <row r="438" spans="1:27" ht="15.75" customHeight="1">
      <c r="A438" s="37" t="s">
        <v>519</v>
      </c>
      <c r="B438" s="37" t="s">
        <v>532</v>
      </c>
      <c r="C438" s="37" t="s">
        <v>84</v>
      </c>
      <c r="D438" s="37" t="s">
        <v>54</v>
      </c>
      <c r="E438" s="37">
        <v>200</v>
      </c>
      <c r="F438" s="37" t="s">
        <v>85</v>
      </c>
      <c r="G438" s="37">
        <v>102</v>
      </c>
      <c r="H438" s="37" t="s">
        <v>85</v>
      </c>
      <c r="I438" s="38" t="s">
        <v>112</v>
      </c>
      <c r="J438" s="37" t="s">
        <v>85</v>
      </c>
      <c r="K438" s="37" t="s">
        <v>125</v>
      </c>
      <c r="L438" s="37" t="s">
        <v>85</v>
      </c>
      <c r="M438" s="15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</row>
    <row r="439" spans="1:27" ht="15.75" customHeight="1">
      <c r="A439" s="37" t="s">
        <v>519</v>
      </c>
      <c r="B439" s="37" t="s">
        <v>533</v>
      </c>
      <c r="C439" s="37" t="s">
        <v>88</v>
      </c>
      <c r="D439" s="37" t="s">
        <v>54</v>
      </c>
      <c r="E439" s="37">
        <v>30</v>
      </c>
      <c r="F439" s="37">
        <v>59</v>
      </c>
      <c r="G439" s="37">
        <v>30</v>
      </c>
      <c r="H439" s="37">
        <v>57</v>
      </c>
      <c r="I439" s="37" t="s">
        <v>86</v>
      </c>
      <c r="J439" s="37" t="s">
        <v>125</v>
      </c>
      <c r="K439" s="37" t="s">
        <v>86</v>
      </c>
      <c r="L439" s="37" t="s">
        <v>125</v>
      </c>
      <c r="M439" s="15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</row>
    <row r="440" spans="1:27" ht="15.75" customHeight="1">
      <c r="A440" s="37" t="s">
        <v>519</v>
      </c>
      <c r="B440" s="37" t="s">
        <v>534</v>
      </c>
      <c r="C440" s="37" t="s">
        <v>84</v>
      </c>
      <c r="D440" s="37" t="s">
        <v>54</v>
      </c>
      <c r="E440" s="37">
        <v>51</v>
      </c>
      <c r="F440" s="37" t="s">
        <v>85</v>
      </c>
      <c r="G440" s="37">
        <v>51</v>
      </c>
      <c r="H440" s="37" t="s">
        <v>85</v>
      </c>
      <c r="I440" s="37" t="s">
        <v>86</v>
      </c>
      <c r="J440" s="37" t="s">
        <v>85</v>
      </c>
      <c r="K440" s="37" t="s">
        <v>86</v>
      </c>
      <c r="L440" s="37" t="s">
        <v>85</v>
      </c>
      <c r="M440" s="15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</row>
    <row r="441" spans="1:27" ht="15.75" customHeight="1">
      <c r="A441" s="37" t="s">
        <v>519</v>
      </c>
      <c r="B441" s="37" t="s">
        <v>535</v>
      </c>
      <c r="C441" s="37" t="s">
        <v>84</v>
      </c>
      <c r="D441" s="37" t="s">
        <v>54</v>
      </c>
      <c r="E441" s="37">
        <v>45</v>
      </c>
      <c r="F441" s="37" t="s">
        <v>85</v>
      </c>
      <c r="G441" s="37">
        <v>52</v>
      </c>
      <c r="H441" s="37" t="s">
        <v>85</v>
      </c>
      <c r="I441" s="37" t="s">
        <v>86</v>
      </c>
      <c r="J441" s="37" t="s">
        <v>85</v>
      </c>
      <c r="K441" s="37" t="s">
        <v>86</v>
      </c>
      <c r="L441" s="37" t="s">
        <v>85</v>
      </c>
      <c r="M441" s="15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</row>
    <row r="442" spans="1:27" ht="15.75" customHeight="1">
      <c r="A442" s="37" t="s">
        <v>519</v>
      </c>
      <c r="B442" s="37" t="s">
        <v>536</v>
      </c>
      <c r="C442" s="37" t="s">
        <v>84</v>
      </c>
      <c r="D442" s="37" t="s">
        <v>54</v>
      </c>
      <c r="E442" s="37">
        <v>45</v>
      </c>
      <c r="F442" s="37" t="s">
        <v>85</v>
      </c>
      <c r="G442" s="37">
        <v>51</v>
      </c>
      <c r="H442" s="37" t="s">
        <v>85</v>
      </c>
      <c r="I442" s="37" t="s">
        <v>86</v>
      </c>
      <c r="J442" s="37" t="s">
        <v>85</v>
      </c>
      <c r="K442" s="37" t="s">
        <v>86</v>
      </c>
      <c r="L442" s="37" t="s">
        <v>85</v>
      </c>
      <c r="M442" s="15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</row>
    <row r="443" spans="1:27" ht="15.75" customHeight="1">
      <c r="A443" s="37" t="s">
        <v>519</v>
      </c>
      <c r="B443" s="37" t="s">
        <v>537</v>
      </c>
      <c r="C443" s="37" t="s">
        <v>84</v>
      </c>
      <c r="D443" s="37" t="s">
        <v>54</v>
      </c>
      <c r="E443" s="37">
        <v>48</v>
      </c>
      <c r="F443" s="37" t="s">
        <v>85</v>
      </c>
      <c r="G443" s="37">
        <v>40</v>
      </c>
      <c r="H443" s="37" t="s">
        <v>85</v>
      </c>
      <c r="I443" s="37" t="s">
        <v>86</v>
      </c>
      <c r="J443" s="37" t="s">
        <v>85</v>
      </c>
      <c r="K443" s="37" t="s">
        <v>86</v>
      </c>
      <c r="L443" s="37" t="s">
        <v>85</v>
      </c>
      <c r="M443" s="15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</row>
    <row r="444" spans="1:27" ht="15.75" customHeight="1">
      <c r="A444" s="37" t="s">
        <v>519</v>
      </c>
      <c r="B444" s="37" t="s">
        <v>538</v>
      </c>
      <c r="C444" s="37" t="s">
        <v>84</v>
      </c>
      <c r="D444" s="37" t="s">
        <v>54</v>
      </c>
      <c r="E444" s="37">
        <v>48</v>
      </c>
      <c r="F444" s="37" t="s">
        <v>85</v>
      </c>
      <c r="G444" s="37">
        <v>45</v>
      </c>
      <c r="H444" s="37" t="s">
        <v>85</v>
      </c>
      <c r="I444" s="37" t="s">
        <v>86</v>
      </c>
      <c r="J444" s="37" t="s">
        <v>85</v>
      </c>
      <c r="K444" s="37" t="s">
        <v>86</v>
      </c>
      <c r="L444" s="37" t="s">
        <v>85</v>
      </c>
      <c r="M444" s="15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</row>
    <row r="445" spans="1:27" ht="15.75" customHeight="1">
      <c r="A445" s="37" t="s">
        <v>519</v>
      </c>
      <c r="B445" s="37" t="s">
        <v>539</v>
      </c>
      <c r="C445" s="37" t="s">
        <v>88</v>
      </c>
      <c r="D445" s="37" t="s">
        <v>54</v>
      </c>
      <c r="E445" s="37">
        <v>45</v>
      </c>
      <c r="F445" s="37">
        <v>45</v>
      </c>
      <c r="G445" s="37">
        <v>48</v>
      </c>
      <c r="H445" s="37">
        <v>48</v>
      </c>
      <c r="I445" s="37" t="s">
        <v>86</v>
      </c>
      <c r="J445" s="37" t="s">
        <v>86</v>
      </c>
      <c r="K445" s="37" t="s">
        <v>86</v>
      </c>
      <c r="L445" s="37" t="s">
        <v>86</v>
      </c>
      <c r="M445" s="15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</row>
    <row r="446" spans="1:27" ht="15.75" customHeight="1">
      <c r="A446" s="37" t="s">
        <v>519</v>
      </c>
      <c r="B446" s="37" t="s">
        <v>540</v>
      </c>
      <c r="C446" s="37" t="s">
        <v>84</v>
      </c>
      <c r="D446" s="37" t="s">
        <v>54</v>
      </c>
      <c r="E446" s="37">
        <v>200</v>
      </c>
      <c r="F446" s="37" t="s">
        <v>85</v>
      </c>
      <c r="G446" s="37">
        <v>99</v>
      </c>
      <c r="H446" s="37" t="s">
        <v>85</v>
      </c>
      <c r="I446" s="38" t="s">
        <v>112</v>
      </c>
      <c r="J446" s="37" t="s">
        <v>85</v>
      </c>
      <c r="K446" s="37" t="s">
        <v>125</v>
      </c>
      <c r="L446" s="37" t="s">
        <v>85</v>
      </c>
      <c r="M446" s="15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</row>
    <row r="447" spans="1:27" ht="15.75" customHeight="1">
      <c r="A447" s="37" t="s">
        <v>519</v>
      </c>
      <c r="B447" s="37" t="s">
        <v>541</v>
      </c>
      <c r="C447" s="37" t="s">
        <v>84</v>
      </c>
      <c r="D447" s="37" t="s">
        <v>54</v>
      </c>
      <c r="E447" s="37">
        <v>59</v>
      </c>
      <c r="F447" s="37" t="s">
        <v>85</v>
      </c>
      <c r="G447" s="37">
        <v>51</v>
      </c>
      <c r="H447" s="37" t="s">
        <v>85</v>
      </c>
      <c r="I447" s="38" t="s">
        <v>125</v>
      </c>
      <c r="J447" s="37" t="s">
        <v>85</v>
      </c>
      <c r="K447" s="37" t="s">
        <v>86</v>
      </c>
      <c r="L447" s="37" t="s">
        <v>85</v>
      </c>
      <c r="M447" s="15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</row>
    <row r="448" spans="1:27" ht="15.75" customHeight="1">
      <c r="A448" s="37" t="s">
        <v>519</v>
      </c>
      <c r="B448" s="37" t="s">
        <v>542</v>
      </c>
      <c r="C448" s="37" t="s">
        <v>84</v>
      </c>
      <c r="D448" s="37" t="s">
        <v>51</v>
      </c>
      <c r="E448" s="37">
        <v>30</v>
      </c>
      <c r="F448" s="37" t="s">
        <v>85</v>
      </c>
      <c r="G448" s="37">
        <v>50</v>
      </c>
      <c r="H448" s="37" t="s">
        <v>85</v>
      </c>
      <c r="I448" s="37" t="s">
        <v>86</v>
      </c>
      <c r="J448" s="37" t="s">
        <v>85</v>
      </c>
      <c r="K448" s="37" t="s">
        <v>86</v>
      </c>
      <c r="L448" s="37" t="s">
        <v>85</v>
      </c>
      <c r="M448" s="15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</row>
    <row r="449" spans="1:27" ht="15.75" customHeight="1">
      <c r="A449" s="37" t="s">
        <v>519</v>
      </c>
      <c r="B449" s="37" t="s">
        <v>543</v>
      </c>
      <c r="C449" s="37" t="s">
        <v>88</v>
      </c>
      <c r="D449" s="37" t="s">
        <v>54</v>
      </c>
      <c r="E449" s="37">
        <v>30</v>
      </c>
      <c r="F449" s="37">
        <v>53</v>
      </c>
      <c r="G449" s="37">
        <v>30</v>
      </c>
      <c r="H449" s="37">
        <v>52</v>
      </c>
      <c r="I449" s="37" t="s">
        <v>86</v>
      </c>
      <c r="J449" s="37" t="s">
        <v>86</v>
      </c>
      <c r="K449" s="37" t="s">
        <v>86</v>
      </c>
      <c r="L449" s="37" t="s">
        <v>86</v>
      </c>
      <c r="M449" s="15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</row>
    <row r="450" spans="1:27" ht="15.75" customHeight="1">
      <c r="A450" s="37" t="s">
        <v>519</v>
      </c>
      <c r="B450" s="37" t="s">
        <v>544</v>
      </c>
      <c r="C450" s="37" t="s">
        <v>84</v>
      </c>
      <c r="D450" s="37" t="s">
        <v>54</v>
      </c>
      <c r="E450" s="37">
        <v>48</v>
      </c>
      <c r="F450" s="37" t="s">
        <v>85</v>
      </c>
      <c r="G450" s="37">
        <v>47</v>
      </c>
      <c r="H450" s="37" t="s">
        <v>85</v>
      </c>
      <c r="I450" s="37" t="s">
        <v>86</v>
      </c>
      <c r="J450" s="37" t="s">
        <v>85</v>
      </c>
      <c r="K450" s="37" t="s">
        <v>86</v>
      </c>
      <c r="L450" s="37" t="s">
        <v>85</v>
      </c>
      <c r="M450" s="15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</row>
    <row r="451" spans="1:27" ht="15.75" customHeight="1">
      <c r="A451" s="37" t="s">
        <v>519</v>
      </c>
      <c r="B451" s="37" t="s">
        <v>545</v>
      </c>
      <c r="C451" s="37" t="s">
        <v>88</v>
      </c>
      <c r="D451" s="37" t="s">
        <v>54</v>
      </c>
      <c r="E451" s="37">
        <v>30</v>
      </c>
      <c r="F451" s="37">
        <v>47</v>
      </c>
      <c r="G451" s="37">
        <v>30</v>
      </c>
      <c r="H451" s="37">
        <v>52</v>
      </c>
      <c r="I451" s="37" t="s">
        <v>86</v>
      </c>
      <c r="J451" s="37" t="s">
        <v>86</v>
      </c>
      <c r="K451" s="37" t="s">
        <v>86</v>
      </c>
      <c r="L451" s="37" t="s">
        <v>86</v>
      </c>
      <c r="M451" s="15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</row>
    <row r="452" spans="1:27" ht="15.75" customHeight="1">
      <c r="A452" s="37" t="s">
        <v>519</v>
      </c>
      <c r="B452" s="37" t="s">
        <v>546</v>
      </c>
      <c r="C452" s="37" t="s">
        <v>88</v>
      </c>
      <c r="D452" s="37" t="s">
        <v>55</v>
      </c>
      <c r="E452" s="37">
        <v>30</v>
      </c>
      <c r="F452" s="37">
        <v>45</v>
      </c>
      <c r="G452" s="37">
        <v>30</v>
      </c>
      <c r="H452" s="37">
        <v>45</v>
      </c>
      <c r="I452" s="37" t="s">
        <v>86</v>
      </c>
      <c r="J452" s="37" t="s">
        <v>86</v>
      </c>
      <c r="K452" s="37" t="s">
        <v>86</v>
      </c>
      <c r="L452" s="37" t="s">
        <v>86</v>
      </c>
      <c r="M452" s="15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</row>
    <row r="453" spans="1:27" ht="15.75" customHeight="1">
      <c r="A453" s="37" t="s">
        <v>519</v>
      </c>
      <c r="B453" s="37" t="s">
        <v>547</v>
      </c>
      <c r="C453" s="37" t="s">
        <v>88</v>
      </c>
      <c r="D453" s="37" t="s">
        <v>54</v>
      </c>
      <c r="E453" s="37">
        <v>29</v>
      </c>
      <c r="F453" s="37">
        <v>55</v>
      </c>
      <c r="G453" s="37">
        <v>30</v>
      </c>
      <c r="H453" s="37">
        <v>57</v>
      </c>
      <c r="I453" s="37" t="s">
        <v>86</v>
      </c>
      <c r="J453" s="37" t="s">
        <v>86</v>
      </c>
      <c r="K453" s="37" t="s">
        <v>86</v>
      </c>
      <c r="L453" s="37" t="s">
        <v>86</v>
      </c>
      <c r="M453" s="15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</row>
    <row r="454" spans="1:27" ht="15.75" customHeight="1">
      <c r="A454" s="37" t="s">
        <v>519</v>
      </c>
      <c r="B454" s="37" t="s">
        <v>548</v>
      </c>
      <c r="C454" s="37" t="s">
        <v>84</v>
      </c>
      <c r="D454" s="37" t="s">
        <v>54</v>
      </c>
      <c r="E454" s="37">
        <v>41</v>
      </c>
      <c r="F454" s="37" t="s">
        <v>85</v>
      </c>
      <c r="G454" s="37">
        <v>54</v>
      </c>
      <c r="H454" s="37" t="s">
        <v>85</v>
      </c>
      <c r="I454" s="37" t="s">
        <v>86</v>
      </c>
      <c r="J454" s="37" t="s">
        <v>85</v>
      </c>
      <c r="K454" s="37" t="s">
        <v>86</v>
      </c>
      <c r="L454" s="37" t="s">
        <v>85</v>
      </c>
      <c r="M454" s="15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</row>
    <row r="455" spans="1:27" ht="15.75" customHeight="1">
      <c r="A455" s="37" t="s">
        <v>519</v>
      </c>
      <c r="B455" s="37" t="s">
        <v>549</v>
      </c>
      <c r="C455" s="37" t="s">
        <v>88</v>
      </c>
      <c r="D455" s="37" t="s">
        <v>54</v>
      </c>
      <c r="E455" s="37">
        <v>30</v>
      </c>
      <c r="F455" s="37" t="s">
        <v>531</v>
      </c>
      <c r="G455" s="37">
        <v>30</v>
      </c>
      <c r="H455" s="37">
        <v>114</v>
      </c>
      <c r="I455" s="37" t="s">
        <v>86</v>
      </c>
      <c r="J455" s="37" t="s">
        <v>112</v>
      </c>
      <c r="K455" s="37" t="s">
        <v>86</v>
      </c>
      <c r="L455" s="37" t="s">
        <v>125</v>
      </c>
      <c r="M455" s="15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</row>
    <row r="456" spans="1:27" ht="15.75" customHeight="1">
      <c r="A456" s="37" t="s">
        <v>519</v>
      </c>
      <c r="B456" s="37" t="s">
        <v>550</v>
      </c>
      <c r="C456" s="37" t="s">
        <v>84</v>
      </c>
      <c r="D456" s="37" t="s">
        <v>54</v>
      </c>
      <c r="E456" s="37">
        <v>51</v>
      </c>
      <c r="F456" s="37" t="s">
        <v>85</v>
      </c>
      <c r="G456" s="37">
        <v>55</v>
      </c>
      <c r="H456" s="37" t="s">
        <v>85</v>
      </c>
      <c r="I456" s="37" t="s">
        <v>86</v>
      </c>
      <c r="J456" s="37" t="s">
        <v>85</v>
      </c>
      <c r="K456" s="37" t="s">
        <v>86</v>
      </c>
      <c r="L456" s="37" t="s">
        <v>85</v>
      </c>
      <c r="M456" s="15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</row>
    <row r="457" spans="1:27" ht="15.75" customHeight="1">
      <c r="A457" s="37" t="s">
        <v>519</v>
      </c>
      <c r="B457" s="37" t="s">
        <v>551</v>
      </c>
      <c r="C457" s="37" t="s">
        <v>84</v>
      </c>
      <c r="D457" s="37" t="s">
        <v>54</v>
      </c>
      <c r="E457" s="37">
        <v>44</v>
      </c>
      <c r="F457" s="37" t="s">
        <v>85</v>
      </c>
      <c r="G457" s="37">
        <v>45</v>
      </c>
      <c r="H457" s="37" t="s">
        <v>85</v>
      </c>
      <c r="I457" s="37" t="s">
        <v>86</v>
      </c>
      <c r="J457" s="37" t="s">
        <v>85</v>
      </c>
      <c r="K457" s="37" t="s">
        <v>86</v>
      </c>
      <c r="L457" s="37" t="s">
        <v>85</v>
      </c>
      <c r="M457" s="15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</row>
    <row r="458" spans="1:27" ht="15.75" customHeight="1">
      <c r="A458" s="37" t="s">
        <v>519</v>
      </c>
      <c r="B458" s="37" t="s">
        <v>552</v>
      </c>
      <c r="C458" s="37" t="s">
        <v>84</v>
      </c>
      <c r="D458" s="37" t="s">
        <v>54</v>
      </c>
      <c r="E458" s="37" t="s">
        <v>531</v>
      </c>
      <c r="F458" s="37" t="s">
        <v>85</v>
      </c>
      <c r="G458" s="37">
        <v>80</v>
      </c>
      <c r="H458" s="37" t="s">
        <v>85</v>
      </c>
      <c r="I458" s="37" t="s">
        <v>112</v>
      </c>
      <c r="J458" s="37" t="s">
        <v>85</v>
      </c>
      <c r="K458" s="37" t="s">
        <v>125</v>
      </c>
      <c r="L458" s="37" t="s">
        <v>85</v>
      </c>
      <c r="M458" s="15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</row>
    <row r="459" spans="1:27" ht="15.75" customHeight="1">
      <c r="A459" s="37" t="s">
        <v>519</v>
      </c>
      <c r="B459" s="37" t="s">
        <v>553</v>
      </c>
      <c r="C459" s="37" t="s">
        <v>84</v>
      </c>
      <c r="D459" s="37" t="s">
        <v>54</v>
      </c>
      <c r="E459" s="37">
        <v>51</v>
      </c>
      <c r="F459" s="37" t="s">
        <v>85</v>
      </c>
      <c r="G459" s="37">
        <v>45</v>
      </c>
      <c r="H459" s="37" t="s">
        <v>85</v>
      </c>
      <c r="I459" s="37" t="s">
        <v>86</v>
      </c>
      <c r="J459" s="37" t="s">
        <v>85</v>
      </c>
      <c r="K459" s="37" t="s">
        <v>86</v>
      </c>
      <c r="L459" s="37" t="s">
        <v>85</v>
      </c>
      <c r="M459" s="15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</row>
    <row r="460" spans="1:27" ht="15.75" customHeight="1">
      <c r="A460" s="37" t="s">
        <v>519</v>
      </c>
      <c r="B460" s="37" t="s">
        <v>554</v>
      </c>
      <c r="C460" s="37" t="s">
        <v>84</v>
      </c>
      <c r="D460" s="37" t="s">
        <v>54</v>
      </c>
      <c r="E460" s="37">
        <v>42</v>
      </c>
      <c r="F460" s="37" t="s">
        <v>85</v>
      </c>
      <c r="G460" s="37">
        <v>41</v>
      </c>
      <c r="H460" s="37" t="s">
        <v>85</v>
      </c>
      <c r="I460" s="37" t="s">
        <v>86</v>
      </c>
      <c r="J460" s="37" t="s">
        <v>85</v>
      </c>
      <c r="K460" s="37" t="s">
        <v>86</v>
      </c>
      <c r="L460" s="37" t="s">
        <v>85</v>
      </c>
      <c r="M460" s="15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</row>
    <row r="461" spans="1:27" ht="15.75" customHeight="1">
      <c r="A461" s="37" t="s">
        <v>519</v>
      </c>
      <c r="B461" s="37" t="s">
        <v>555</v>
      </c>
      <c r="C461" s="37" t="s">
        <v>88</v>
      </c>
      <c r="D461" s="37" t="s">
        <v>55</v>
      </c>
      <c r="E461" s="37">
        <v>33</v>
      </c>
      <c r="F461" s="37">
        <v>42</v>
      </c>
      <c r="G461" s="37">
        <v>34</v>
      </c>
      <c r="H461" s="37">
        <v>43</v>
      </c>
      <c r="I461" s="37" t="s">
        <v>86</v>
      </c>
      <c r="J461" s="37" t="s">
        <v>86</v>
      </c>
      <c r="K461" s="37" t="s">
        <v>86</v>
      </c>
      <c r="L461" s="37" t="s">
        <v>86</v>
      </c>
      <c r="M461" s="15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</row>
    <row r="462" spans="1:27" ht="15.75" customHeight="1">
      <c r="A462" s="37" t="s">
        <v>519</v>
      </c>
      <c r="B462" s="37" t="s">
        <v>556</v>
      </c>
      <c r="C462" s="37" t="s">
        <v>84</v>
      </c>
      <c r="D462" s="37" t="s">
        <v>54</v>
      </c>
      <c r="E462" s="37">
        <v>50</v>
      </c>
      <c r="F462" s="37" t="s">
        <v>85</v>
      </c>
      <c r="G462" s="37">
        <v>55</v>
      </c>
      <c r="H462" s="37" t="s">
        <v>85</v>
      </c>
      <c r="I462" s="37" t="s">
        <v>86</v>
      </c>
      <c r="J462" s="37" t="s">
        <v>85</v>
      </c>
      <c r="K462" s="37" t="s">
        <v>86</v>
      </c>
      <c r="L462" s="37" t="s">
        <v>85</v>
      </c>
      <c r="M462" s="15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</row>
    <row r="463" spans="1:27" ht="15.75" customHeight="1">
      <c r="A463" s="37" t="s">
        <v>519</v>
      </c>
      <c r="B463" s="37" t="s">
        <v>557</v>
      </c>
      <c r="C463" s="37" t="s">
        <v>88</v>
      </c>
      <c r="D463" s="37" t="s">
        <v>54</v>
      </c>
      <c r="E463" s="37">
        <v>29</v>
      </c>
      <c r="F463" s="37">
        <v>45</v>
      </c>
      <c r="G463" s="37">
        <v>30</v>
      </c>
      <c r="H463" s="37">
        <v>45</v>
      </c>
      <c r="I463" s="37" t="s">
        <v>86</v>
      </c>
      <c r="J463" s="37" t="s">
        <v>86</v>
      </c>
      <c r="K463" s="37" t="s">
        <v>86</v>
      </c>
      <c r="L463" s="37" t="s">
        <v>86</v>
      </c>
      <c r="M463" s="15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</row>
    <row r="464" spans="1:27" ht="15.75" customHeight="1">
      <c r="A464" s="37" t="s">
        <v>519</v>
      </c>
      <c r="B464" s="37" t="s">
        <v>558</v>
      </c>
      <c r="C464" s="37" t="s">
        <v>88</v>
      </c>
      <c r="D464" s="37" t="s">
        <v>54</v>
      </c>
      <c r="E464" s="37">
        <v>30</v>
      </c>
      <c r="F464" s="37">
        <v>52</v>
      </c>
      <c r="G464" s="37">
        <v>30</v>
      </c>
      <c r="H464" s="37">
        <v>52</v>
      </c>
      <c r="I464" s="37" t="s">
        <v>86</v>
      </c>
      <c r="J464" s="37" t="s">
        <v>86</v>
      </c>
      <c r="K464" s="37" t="s">
        <v>86</v>
      </c>
      <c r="L464" s="37" t="s">
        <v>86</v>
      </c>
      <c r="M464" s="15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</row>
    <row r="465" spans="1:27" ht="15.75" customHeight="1">
      <c r="A465" s="37" t="s">
        <v>519</v>
      </c>
      <c r="B465" s="37" t="s">
        <v>559</v>
      </c>
      <c r="C465" s="37" t="s">
        <v>88</v>
      </c>
      <c r="D465" s="37" t="s">
        <v>54</v>
      </c>
      <c r="E465" s="37">
        <v>31</v>
      </c>
      <c r="F465" s="37">
        <v>39</v>
      </c>
      <c r="G465" s="37">
        <v>31</v>
      </c>
      <c r="H465" s="37">
        <v>39</v>
      </c>
      <c r="I465" s="37" t="s">
        <v>86</v>
      </c>
      <c r="J465" s="37" t="s">
        <v>86</v>
      </c>
      <c r="K465" s="37" t="s">
        <v>86</v>
      </c>
      <c r="L465" s="37" t="s">
        <v>86</v>
      </c>
      <c r="M465" s="15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</row>
    <row r="466" spans="1:27" ht="15.75" customHeight="1">
      <c r="A466" s="37" t="s">
        <v>519</v>
      </c>
      <c r="B466" s="37" t="s">
        <v>560</v>
      </c>
      <c r="C466" s="37" t="s">
        <v>88</v>
      </c>
      <c r="D466" s="37" t="s">
        <v>54</v>
      </c>
      <c r="E466" s="37">
        <v>30</v>
      </c>
      <c r="F466" s="37">
        <v>46</v>
      </c>
      <c r="G466" s="37">
        <v>30</v>
      </c>
      <c r="H466" s="37">
        <v>46</v>
      </c>
      <c r="I466" s="37" t="s">
        <v>86</v>
      </c>
      <c r="J466" s="37" t="s">
        <v>86</v>
      </c>
      <c r="K466" s="37" t="s">
        <v>86</v>
      </c>
      <c r="L466" s="37" t="s">
        <v>86</v>
      </c>
      <c r="M466" s="15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</row>
    <row r="467" spans="1:27" ht="15.75" customHeight="1">
      <c r="A467" s="37" t="s">
        <v>519</v>
      </c>
      <c r="B467" s="37" t="s">
        <v>561</v>
      </c>
      <c r="C467" s="37" t="s">
        <v>88</v>
      </c>
      <c r="D467" s="37" t="s">
        <v>51</v>
      </c>
      <c r="E467" s="37">
        <v>30</v>
      </c>
      <c r="F467" s="37">
        <v>48</v>
      </c>
      <c r="G467" s="37">
        <v>30</v>
      </c>
      <c r="H467" s="37">
        <v>47</v>
      </c>
      <c r="I467" s="37" t="s">
        <v>86</v>
      </c>
      <c r="J467" s="37" t="s">
        <v>86</v>
      </c>
      <c r="K467" s="37" t="s">
        <v>86</v>
      </c>
      <c r="L467" s="37" t="s">
        <v>86</v>
      </c>
      <c r="M467" s="15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</row>
    <row r="468" spans="1:27" ht="15.75" customHeight="1">
      <c r="A468" s="37" t="s">
        <v>519</v>
      </c>
      <c r="B468" s="37" t="s">
        <v>562</v>
      </c>
      <c r="C468" s="37" t="s">
        <v>88</v>
      </c>
      <c r="D468" s="37" t="s">
        <v>54</v>
      </c>
      <c r="E468" s="37">
        <v>30</v>
      </c>
      <c r="F468" s="37">
        <v>44</v>
      </c>
      <c r="G468" s="37">
        <v>30</v>
      </c>
      <c r="H468" s="37">
        <v>44</v>
      </c>
      <c r="I468" s="37" t="s">
        <v>86</v>
      </c>
      <c r="J468" s="37" t="s">
        <v>86</v>
      </c>
      <c r="K468" s="37" t="s">
        <v>86</v>
      </c>
      <c r="L468" s="37" t="s">
        <v>86</v>
      </c>
      <c r="M468" s="15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</row>
    <row r="469" spans="1:27" ht="15.75" customHeight="1">
      <c r="A469" s="37" t="s">
        <v>519</v>
      </c>
      <c r="B469" s="37" t="s">
        <v>563</v>
      </c>
      <c r="C469" s="37" t="s">
        <v>84</v>
      </c>
      <c r="D469" s="37" t="s">
        <v>54</v>
      </c>
      <c r="E469" s="37">
        <v>44</v>
      </c>
      <c r="F469" s="37" t="s">
        <v>85</v>
      </c>
      <c r="G469" s="37">
        <v>44</v>
      </c>
      <c r="H469" s="37" t="s">
        <v>85</v>
      </c>
      <c r="I469" s="37" t="s">
        <v>86</v>
      </c>
      <c r="J469" s="37" t="s">
        <v>85</v>
      </c>
      <c r="K469" s="37" t="s">
        <v>86</v>
      </c>
      <c r="L469" s="37" t="s">
        <v>85</v>
      </c>
      <c r="M469" s="15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</row>
    <row r="470" spans="1:27" ht="15.75" customHeight="1">
      <c r="A470" s="37" t="s">
        <v>519</v>
      </c>
      <c r="B470" s="37" t="s">
        <v>564</v>
      </c>
      <c r="C470" s="37" t="s">
        <v>88</v>
      </c>
      <c r="D470" s="37" t="s">
        <v>54</v>
      </c>
      <c r="E470" s="37">
        <v>31</v>
      </c>
      <c r="F470" s="37">
        <v>55</v>
      </c>
      <c r="G470" s="37">
        <v>31</v>
      </c>
      <c r="H470" s="37">
        <v>52</v>
      </c>
      <c r="I470" s="37" t="s">
        <v>86</v>
      </c>
      <c r="J470" s="37" t="s">
        <v>86</v>
      </c>
      <c r="K470" s="37" t="s">
        <v>86</v>
      </c>
      <c r="L470" s="37" t="s">
        <v>86</v>
      </c>
      <c r="M470" s="15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</row>
    <row r="471" spans="1:27" ht="15.75" customHeight="1">
      <c r="A471" s="37" t="s">
        <v>519</v>
      </c>
      <c r="B471" s="37" t="s">
        <v>565</v>
      </c>
      <c r="C471" s="37" t="s">
        <v>84</v>
      </c>
      <c r="D471" s="37" t="s">
        <v>54</v>
      </c>
      <c r="E471" s="37">
        <v>46</v>
      </c>
      <c r="F471" s="37" t="s">
        <v>85</v>
      </c>
      <c r="G471" s="37">
        <v>48</v>
      </c>
      <c r="H471" s="37" t="s">
        <v>85</v>
      </c>
      <c r="I471" s="37" t="s">
        <v>86</v>
      </c>
      <c r="J471" s="37" t="s">
        <v>85</v>
      </c>
      <c r="K471" s="37" t="s">
        <v>86</v>
      </c>
      <c r="L471" s="37" t="s">
        <v>85</v>
      </c>
      <c r="M471" s="15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</row>
    <row r="472" spans="1:27" ht="15.75" customHeight="1">
      <c r="A472" s="37" t="s">
        <v>519</v>
      </c>
      <c r="B472" s="37" t="s">
        <v>566</v>
      </c>
      <c r="C472" s="37" t="s">
        <v>88</v>
      </c>
      <c r="D472" s="37" t="s">
        <v>54</v>
      </c>
      <c r="E472" s="37">
        <v>31</v>
      </c>
      <c r="F472" s="37">
        <v>48</v>
      </c>
      <c r="G472" s="37">
        <v>31</v>
      </c>
      <c r="H472" s="37">
        <v>40</v>
      </c>
      <c r="I472" s="37" t="s">
        <v>86</v>
      </c>
      <c r="J472" s="37" t="s">
        <v>86</v>
      </c>
      <c r="K472" s="37" t="s">
        <v>86</v>
      </c>
      <c r="L472" s="37" t="s">
        <v>86</v>
      </c>
      <c r="M472" s="15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ht="15.75" customHeight="1">
      <c r="A473" s="37" t="s">
        <v>519</v>
      </c>
      <c r="B473" s="37" t="s">
        <v>567</v>
      </c>
      <c r="C473" s="37" t="s">
        <v>88</v>
      </c>
      <c r="D473" s="37" t="s">
        <v>54</v>
      </c>
      <c r="E473" s="37">
        <v>30</v>
      </c>
      <c r="F473" s="37">
        <v>44</v>
      </c>
      <c r="G473" s="37">
        <v>30</v>
      </c>
      <c r="H473" s="37">
        <v>42</v>
      </c>
      <c r="I473" s="37" t="s">
        <v>86</v>
      </c>
      <c r="J473" s="37" t="s">
        <v>86</v>
      </c>
      <c r="K473" s="37" t="s">
        <v>86</v>
      </c>
      <c r="L473" s="37" t="s">
        <v>86</v>
      </c>
      <c r="M473" s="15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</row>
    <row r="474" spans="1:27" ht="15.75" customHeight="1">
      <c r="A474" s="37" t="s">
        <v>519</v>
      </c>
      <c r="B474" s="37" t="s">
        <v>568</v>
      </c>
      <c r="C474" s="37" t="s">
        <v>84</v>
      </c>
      <c r="D474" s="37" t="s">
        <v>54</v>
      </c>
      <c r="E474" s="37">
        <v>54</v>
      </c>
      <c r="F474" s="37" t="s">
        <v>85</v>
      </c>
      <c r="G474" s="37">
        <v>51</v>
      </c>
      <c r="H474" s="37" t="s">
        <v>85</v>
      </c>
      <c r="I474" s="37" t="s">
        <v>86</v>
      </c>
      <c r="J474" s="37" t="s">
        <v>85</v>
      </c>
      <c r="K474" s="37" t="s">
        <v>86</v>
      </c>
      <c r="L474" s="37" t="s">
        <v>85</v>
      </c>
      <c r="M474" s="15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</row>
    <row r="475" spans="1:27" ht="15.75" customHeight="1">
      <c r="A475" s="37" t="s">
        <v>519</v>
      </c>
      <c r="B475" s="37" t="s">
        <v>569</v>
      </c>
      <c r="C475" s="37" t="s">
        <v>84</v>
      </c>
      <c r="D475" s="37" t="s">
        <v>54</v>
      </c>
      <c r="E475" s="37">
        <v>47</v>
      </c>
      <c r="F475" s="37" t="s">
        <v>85</v>
      </c>
      <c r="G475" s="37">
        <v>42</v>
      </c>
      <c r="H475" s="37" t="s">
        <v>85</v>
      </c>
      <c r="I475" s="37" t="s">
        <v>86</v>
      </c>
      <c r="J475" s="37" t="s">
        <v>85</v>
      </c>
      <c r="K475" s="37" t="s">
        <v>86</v>
      </c>
      <c r="L475" s="37" t="s">
        <v>85</v>
      </c>
      <c r="M475" s="15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</row>
    <row r="476" spans="1:27" ht="15.75" customHeight="1">
      <c r="A476" s="37" t="s">
        <v>519</v>
      </c>
      <c r="B476" s="37" t="s">
        <v>570</v>
      </c>
      <c r="C476" s="37" t="s">
        <v>88</v>
      </c>
      <c r="D476" s="37" t="s">
        <v>54</v>
      </c>
      <c r="E476" s="37">
        <v>28</v>
      </c>
      <c r="F476" s="37">
        <v>45</v>
      </c>
      <c r="G476" s="37">
        <v>29</v>
      </c>
      <c r="H476" s="37">
        <v>46</v>
      </c>
      <c r="I476" s="37" t="s">
        <v>86</v>
      </c>
      <c r="J476" s="37" t="s">
        <v>86</v>
      </c>
      <c r="K476" s="37" t="s">
        <v>86</v>
      </c>
      <c r="L476" s="37" t="s">
        <v>86</v>
      </c>
      <c r="M476" s="15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</row>
    <row r="477" spans="1:27" ht="15.75" customHeight="1">
      <c r="A477" s="37" t="s">
        <v>519</v>
      </c>
      <c r="B477" s="37" t="s">
        <v>571</v>
      </c>
      <c r="C477" s="37" t="s">
        <v>88</v>
      </c>
      <c r="D477" s="37" t="s">
        <v>54</v>
      </c>
      <c r="E477" s="37">
        <v>30</v>
      </c>
      <c r="F477" s="37">
        <v>43</v>
      </c>
      <c r="G477" s="37">
        <v>30</v>
      </c>
      <c r="H477" s="37">
        <v>35</v>
      </c>
      <c r="I477" s="37" t="s">
        <v>86</v>
      </c>
      <c r="J477" s="37" t="s">
        <v>86</v>
      </c>
      <c r="K477" s="37" t="s">
        <v>86</v>
      </c>
      <c r="L477" s="37" t="s">
        <v>86</v>
      </c>
      <c r="M477" s="15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</row>
    <row r="478" spans="1:27" ht="15.75" customHeight="1">
      <c r="A478" s="37" t="s">
        <v>519</v>
      </c>
      <c r="B478" s="37" t="s">
        <v>572</v>
      </c>
      <c r="C478" s="37" t="s">
        <v>84</v>
      </c>
      <c r="D478" s="37" t="s">
        <v>54</v>
      </c>
      <c r="E478" s="37">
        <v>62</v>
      </c>
      <c r="F478" s="37" t="s">
        <v>85</v>
      </c>
      <c r="G478" s="37">
        <v>57</v>
      </c>
      <c r="H478" s="37" t="s">
        <v>85</v>
      </c>
      <c r="I478" s="38" t="s">
        <v>125</v>
      </c>
      <c r="J478" s="37" t="s">
        <v>85</v>
      </c>
      <c r="K478" s="37" t="s">
        <v>125</v>
      </c>
      <c r="L478" s="37" t="s">
        <v>85</v>
      </c>
      <c r="M478" s="15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</row>
    <row r="479" spans="1:27" ht="15.75" customHeight="1">
      <c r="A479" s="37" t="s">
        <v>519</v>
      </c>
      <c r="B479" s="37" t="s">
        <v>573</v>
      </c>
      <c r="C479" s="37" t="s">
        <v>88</v>
      </c>
      <c r="D479" s="37" t="s">
        <v>54</v>
      </c>
      <c r="E479" s="37">
        <v>18</v>
      </c>
      <c r="F479" s="37">
        <v>47</v>
      </c>
      <c r="G479" s="37">
        <v>18</v>
      </c>
      <c r="H479" s="37">
        <v>46</v>
      </c>
      <c r="I479" s="37" t="s">
        <v>86</v>
      </c>
      <c r="J479" s="37" t="s">
        <v>86</v>
      </c>
      <c r="K479" s="37" t="s">
        <v>86</v>
      </c>
      <c r="L479" s="37" t="s">
        <v>86</v>
      </c>
      <c r="M479" s="15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</row>
    <row r="480" spans="1:27" ht="15.75" customHeight="1">
      <c r="A480" s="37" t="s">
        <v>519</v>
      </c>
      <c r="B480" s="37" t="s">
        <v>574</v>
      </c>
      <c r="C480" s="37" t="s">
        <v>84</v>
      </c>
      <c r="D480" s="37" t="s">
        <v>55</v>
      </c>
      <c r="E480" s="37">
        <v>200</v>
      </c>
      <c r="F480" s="37" t="s">
        <v>85</v>
      </c>
      <c r="G480" s="37">
        <v>75</v>
      </c>
      <c r="H480" s="37" t="s">
        <v>85</v>
      </c>
      <c r="I480" s="38" t="s">
        <v>112</v>
      </c>
      <c r="J480" s="37" t="s">
        <v>85</v>
      </c>
      <c r="K480" s="37" t="s">
        <v>125</v>
      </c>
      <c r="L480" s="37" t="s">
        <v>85</v>
      </c>
      <c r="M480" s="15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</row>
    <row r="481" spans="1:27" ht="15.75" customHeight="1">
      <c r="A481" s="37" t="s">
        <v>519</v>
      </c>
      <c r="B481" s="37" t="s">
        <v>575</v>
      </c>
      <c r="C481" s="37" t="s">
        <v>88</v>
      </c>
      <c r="D481" s="37" t="s">
        <v>51</v>
      </c>
      <c r="E481" s="37">
        <v>29</v>
      </c>
      <c r="F481" s="37">
        <v>42</v>
      </c>
      <c r="G481" s="37">
        <v>30</v>
      </c>
      <c r="H481" s="37">
        <v>39</v>
      </c>
      <c r="I481" s="37" t="s">
        <v>86</v>
      </c>
      <c r="J481" s="37" t="s">
        <v>86</v>
      </c>
      <c r="K481" s="37" t="s">
        <v>86</v>
      </c>
      <c r="L481" s="37" t="s">
        <v>86</v>
      </c>
      <c r="M481" s="15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</row>
    <row r="482" spans="1:27" ht="15.75" customHeight="1">
      <c r="A482" s="37" t="s">
        <v>519</v>
      </c>
      <c r="B482" s="37" t="s">
        <v>576</v>
      </c>
      <c r="C482" s="37" t="s">
        <v>84</v>
      </c>
      <c r="D482" s="37" t="s">
        <v>54</v>
      </c>
      <c r="E482" s="37">
        <v>75</v>
      </c>
      <c r="F482" s="37" t="s">
        <v>85</v>
      </c>
      <c r="G482" s="37">
        <v>70</v>
      </c>
      <c r="H482" s="37" t="s">
        <v>85</v>
      </c>
      <c r="I482" s="38" t="s">
        <v>125</v>
      </c>
      <c r="J482" s="37" t="s">
        <v>85</v>
      </c>
      <c r="K482" s="37" t="s">
        <v>125</v>
      </c>
      <c r="L482" s="37" t="s">
        <v>85</v>
      </c>
      <c r="M482" s="15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</row>
    <row r="483" spans="1:27" ht="15.75" customHeight="1">
      <c r="A483" s="37" t="s">
        <v>519</v>
      </c>
      <c r="B483" s="37" t="s">
        <v>577</v>
      </c>
      <c r="C483" s="37" t="s">
        <v>84</v>
      </c>
      <c r="D483" s="37" t="s">
        <v>54</v>
      </c>
      <c r="E483" s="37">
        <v>45</v>
      </c>
      <c r="F483" s="37" t="s">
        <v>85</v>
      </c>
      <c r="G483" s="37">
        <v>49</v>
      </c>
      <c r="H483" s="37" t="s">
        <v>85</v>
      </c>
      <c r="I483" s="37" t="s">
        <v>86</v>
      </c>
      <c r="J483" s="37" t="s">
        <v>85</v>
      </c>
      <c r="K483" s="37" t="s">
        <v>86</v>
      </c>
      <c r="L483" s="37" t="s">
        <v>85</v>
      </c>
      <c r="M483" s="15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</row>
    <row r="484" spans="1:27" ht="15.75" customHeight="1">
      <c r="A484" s="37" t="s">
        <v>519</v>
      </c>
      <c r="B484" s="37" t="s">
        <v>578</v>
      </c>
      <c r="C484" s="37" t="s">
        <v>88</v>
      </c>
      <c r="D484" s="37" t="s">
        <v>55</v>
      </c>
      <c r="E484" s="37">
        <v>22</v>
      </c>
      <c r="F484" s="37">
        <v>61</v>
      </c>
      <c r="G484" s="37">
        <v>23</v>
      </c>
      <c r="H484" s="37">
        <v>60</v>
      </c>
      <c r="I484" s="37" t="s">
        <v>86</v>
      </c>
      <c r="J484" s="37" t="s">
        <v>125</v>
      </c>
      <c r="K484" s="37" t="s">
        <v>86</v>
      </c>
      <c r="L484" s="37" t="s">
        <v>125</v>
      </c>
      <c r="M484" s="15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</row>
    <row r="485" spans="1:27" ht="15.75" customHeight="1">
      <c r="A485" s="37" t="s">
        <v>519</v>
      </c>
      <c r="B485" s="37" t="s">
        <v>579</v>
      </c>
      <c r="C485" s="37" t="s">
        <v>84</v>
      </c>
      <c r="D485" s="37" t="s">
        <v>54</v>
      </c>
      <c r="E485" s="37">
        <v>48</v>
      </c>
      <c r="F485" s="37" t="s">
        <v>85</v>
      </c>
      <c r="G485" s="37">
        <v>43</v>
      </c>
      <c r="H485" s="37" t="s">
        <v>85</v>
      </c>
      <c r="I485" s="37" t="s">
        <v>86</v>
      </c>
      <c r="J485" s="37" t="s">
        <v>85</v>
      </c>
      <c r="K485" s="37" t="s">
        <v>86</v>
      </c>
      <c r="L485" s="37" t="s">
        <v>85</v>
      </c>
      <c r="M485" s="15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</row>
    <row r="486" spans="1:27" ht="15.75" customHeight="1">
      <c r="A486" s="37" t="s">
        <v>519</v>
      </c>
      <c r="B486" s="37" t="s">
        <v>580</v>
      </c>
      <c r="C486" s="37" t="s">
        <v>84</v>
      </c>
      <c r="D486" s="37" t="s">
        <v>54</v>
      </c>
      <c r="E486" s="37">
        <v>44</v>
      </c>
      <c r="F486" s="37" t="s">
        <v>85</v>
      </c>
      <c r="G486" s="37">
        <v>42</v>
      </c>
      <c r="H486" s="37" t="s">
        <v>85</v>
      </c>
      <c r="I486" s="37" t="s">
        <v>86</v>
      </c>
      <c r="J486" s="37" t="s">
        <v>85</v>
      </c>
      <c r="K486" s="37" t="s">
        <v>86</v>
      </c>
      <c r="L486" s="37" t="s">
        <v>85</v>
      </c>
      <c r="M486" s="15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</row>
    <row r="487" spans="1:27" ht="15.75" customHeight="1">
      <c r="A487" s="37" t="s">
        <v>519</v>
      </c>
      <c r="B487" s="37" t="s">
        <v>581</v>
      </c>
      <c r="C487" s="37" t="s">
        <v>84</v>
      </c>
      <c r="D487" s="37" t="s">
        <v>54</v>
      </c>
      <c r="E487" s="37">
        <v>70</v>
      </c>
      <c r="F487" s="37" t="s">
        <v>85</v>
      </c>
      <c r="G487" s="37">
        <v>64</v>
      </c>
      <c r="H487" s="37" t="s">
        <v>85</v>
      </c>
      <c r="I487" s="38" t="s">
        <v>125</v>
      </c>
      <c r="J487" s="37" t="s">
        <v>85</v>
      </c>
      <c r="K487" s="37" t="s">
        <v>125</v>
      </c>
      <c r="L487" s="37" t="s">
        <v>85</v>
      </c>
      <c r="M487" s="15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</row>
    <row r="488" spans="1:27" ht="15.75" customHeight="1">
      <c r="A488" s="37" t="s">
        <v>519</v>
      </c>
      <c r="B488" s="37" t="s">
        <v>582</v>
      </c>
      <c r="C488" s="37" t="s">
        <v>84</v>
      </c>
      <c r="D488" s="37" t="s">
        <v>54</v>
      </c>
      <c r="E488" s="37">
        <v>50</v>
      </c>
      <c r="F488" s="37" t="s">
        <v>85</v>
      </c>
      <c r="G488" s="37">
        <v>34</v>
      </c>
      <c r="H488" s="37" t="s">
        <v>85</v>
      </c>
      <c r="I488" s="37" t="s">
        <v>86</v>
      </c>
      <c r="J488" s="37" t="s">
        <v>85</v>
      </c>
      <c r="K488" s="37" t="s">
        <v>86</v>
      </c>
      <c r="L488" s="37" t="s">
        <v>85</v>
      </c>
      <c r="M488" s="15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</row>
    <row r="489" spans="1:27" ht="15.75" customHeight="1">
      <c r="A489" s="37" t="s">
        <v>519</v>
      </c>
      <c r="B489" s="37" t="s">
        <v>583</v>
      </c>
      <c r="C489" s="37" t="s">
        <v>84</v>
      </c>
      <c r="D489" s="37" t="s">
        <v>54</v>
      </c>
      <c r="E489" s="37">
        <v>45</v>
      </c>
      <c r="F489" s="37" t="s">
        <v>85</v>
      </c>
      <c r="G489" s="37">
        <v>46</v>
      </c>
      <c r="H489" s="37" t="s">
        <v>85</v>
      </c>
      <c r="I489" s="37" t="s">
        <v>86</v>
      </c>
      <c r="J489" s="37" t="s">
        <v>85</v>
      </c>
      <c r="K489" s="37" t="s">
        <v>86</v>
      </c>
      <c r="L489" s="37" t="s">
        <v>85</v>
      </c>
      <c r="M489" s="15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</row>
    <row r="490" spans="1:27" ht="15.75" customHeight="1">
      <c r="A490" s="37" t="s">
        <v>519</v>
      </c>
      <c r="B490" s="37" t="s">
        <v>584</v>
      </c>
      <c r="C490" s="37" t="s">
        <v>84</v>
      </c>
      <c r="D490" s="37" t="s">
        <v>54</v>
      </c>
      <c r="E490" s="37">
        <v>37</v>
      </c>
      <c r="F490" s="37" t="s">
        <v>85</v>
      </c>
      <c r="G490" s="37">
        <v>37</v>
      </c>
      <c r="H490" s="37" t="s">
        <v>85</v>
      </c>
      <c r="I490" s="37" t="s">
        <v>86</v>
      </c>
      <c r="J490" s="37" t="s">
        <v>85</v>
      </c>
      <c r="K490" s="37" t="s">
        <v>86</v>
      </c>
      <c r="L490" s="37" t="s">
        <v>85</v>
      </c>
      <c r="M490" s="15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</row>
    <row r="491" spans="1:27" ht="15.75" customHeight="1">
      <c r="A491" s="37" t="s">
        <v>519</v>
      </c>
      <c r="B491" s="37" t="s">
        <v>585</v>
      </c>
      <c r="C491" s="37" t="s">
        <v>88</v>
      </c>
      <c r="D491" s="37" t="s">
        <v>54</v>
      </c>
      <c r="E491" s="37">
        <v>30</v>
      </c>
      <c r="F491" s="37">
        <v>45</v>
      </c>
      <c r="G491" s="37">
        <v>30</v>
      </c>
      <c r="H491" s="37">
        <v>46</v>
      </c>
      <c r="I491" s="37" t="s">
        <v>86</v>
      </c>
      <c r="J491" s="37" t="s">
        <v>86</v>
      </c>
      <c r="K491" s="37" t="s">
        <v>86</v>
      </c>
      <c r="L491" s="37" t="s">
        <v>86</v>
      </c>
      <c r="M491" s="15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</row>
    <row r="492" spans="1:27" ht="15.75" customHeight="1">
      <c r="A492" s="37" t="s">
        <v>519</v>
      </c>
      <c r="B492" s="37" t="s">
        <v>586</v>
      </c>
      <c r="C492" s="37" t="s">
        <v>84</v>
      </c>
      <c r="D492" s="37" t="s">
        <v>54</v>
      </c>
      <c r="E492" s="37">
        <v>51</v>
      </c>
      <c r="F492" s="37" t="s">
        <v>85</v>
      </c>
      <c r="G492" s="37">
        <v>51</v>
      </c>
      <c r="H492" s="37" t="s">
        <v>85</v>
      </c>
      <c r="I492" s="37" t="s">
        <v>86</v>
      </c>
      <c r="J492" s="37" t="s">
        <v>85</v>
      </c>
      <c r="K492" s="37" t="s">
        <v>86</v>
      </c>
      <c r="L492" s="37" t="s">
        <v>85</v>
      </c>
      <c r="M492" s="15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</row>
    <row r="493" spans="1:27" ht="15.75" customHeight="1">
      <c r="A493" s="37" t="s">
        <v>519</v>
      </c>
      <c r="B493" s="37" t="s">
        <v>587</v>
      </c>
      <c r="C493" s="37" t="s">
        <v>88</v>
      </c>
      <c r="D493" s="37" t="s">
        <v>54</v>
      </c>
      <c r="E493" s="37">
        <v>30</v>
      </c>
      <c r="F493" s="37">
        <v>65</v>
      </c>
      <c r="G493" s="37">
        <v>30</v>
      </c>
      <c r="H493" s="37">
        <v>60</v>
      </c>
      <c r="I493" s="37" t="s">
        <v>86</v>
      </c>
      <c r="J493" s="37" t="s">
        <v>125</v>
      </c>
      <c r="K493" s="37" t="s">
        <v>86</v>
      </c>
      <c r="L493" s="37" t="s">
        <v>125</v>
      </c>
      <c r="M493" s="15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</row>
    <row r="494" spans="1:27" ht="15.75" customHeight="1">
      <c r="A494" s="37" t="s">
        <v>519</v>
      </c>
      <c r="B494" s="37" t="s">
        <v>588</v>
      </c>
      <c r="C494" s="37" t="s">
        <v>88</v>
      </c>
      <c r="D494" s="37" t="s">
        <v>54</v>
      </c>
      <c r="E494" s="37">
        <v>23</v>
      </c>
      <c r="F494" s="37">
        <v>48</v>
      </c>
      <c r="G494" s="37">
        <v>25</v>
      </c>
      <c r="H494" s="37">
        <v>48</v>
      </c>
      <c r="I494" s="37" t="s">
        <v>86</v>
      </c>
      <c r="J494" s="37" t="s">
        <v>86</v>
      </c>
      <c r="K494" s="37" t="s">
        <v>86</v>
      </c>
      <c r="L494" s="37" t="s">
        <v>86</v>
      </c>
      <c r="M494" s="15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</row>
    <row r="495" spans="1:27" ht="15.75" customHeight="1">
      <c r="A495" s="37" t="s">
        <v>519</v>
      </c>
      <c r="B495" s="37" t="s">
        <v>589</v>
      </c>
      <c r="C495" s="37" t="s">
        <v>84</v>
      </c>
      <c r="D495" s="37" t="s">
        <v>54</v>
      </c>
      <c r="E495" s="37">
        <v>48</v>
      </c>
      <c r="F495" s="37" t="s">
        <v>85</v>
      </c>
      <c r="G495" s="37">
        <v>41</v>
      </c>
      <c r="H495" s="37" t="s">
        <v>85</v>
      </c>
      <c r="I495" s="37" t="s">
        <v>86</v>
      </c>
      <c r="J495" s="37" t="s">
        <v>85</v>
      </c>
      <c r="K495" s="37" t="s">
        <v>86</v>
      </c>
      <c r="L495" s="37" t="s">
        <v>85</v>
      </c>
      <c r="M495" s="15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</row>
    <row r="496" spans="1:27" ht="15.75" customHeight="1">
      <c r="A496" s="37" t="s">
        <v>519</v>
      </c>
      <c r="B496" s="37" t="s">
        <v>590</v>
      </c>
      <c r="C496" s="37" t="s">
        <v>88</v>
      </c>
      <c r="D496" s="37" t="s">
        <v>54</v>
      </c>
      <c r="E496" s="37">
        <v>29</v>
      </c>
      <c r="F496" s="37">
        <v>37</v>
      </c>
      <c r="G496" s="37">
        <v>29</v>
      </c>
      <c r="H496" s="37">
        <v>37</v>
      </c>
      <c r="I496" s="37" t="s">
        <v>86</v>
      </c>
      <c r="J496" s="37" t="s">
        <v>86</v>
      </c>
      <c r="K496" s="37" t="s">
        <v>86</v>
      </c>
      <c r="L496" s="37" t="s">
        <v>86</v>
      </c>
      <c r="M496" s="15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</row>
    <row r="497" spans="1:27" ht="15.75" customHeight="1">
      <c r="A497" s="37" t="s">
        <v>519</v>
      </c>
      <c r="B497" s="37" t="s">
        <v>591</v>
      </c>
      <c r="C497" s="37" t="s">
        <v>84</v>
      </c>
      <c r="D497" s="37" t="s">
        <v>54</v>
      </c>
      <c r="E497" s="37">
        <v>94</v>
      </c>
      <c r="F497" s="37" t="s">
        <v>85</v>
      </c>
      <c r="G497" s="37">
        <v>67</v>
      </c>
      <c r="H497" s="37" t="s">
        <v>85</v>
      </c>
      <c r="I497" s="38" t="s">
        <v>125</v>
      </c>
      <c r="J497" s="37" t="s">
        <v>85</v>
      </c>
      <c r="K497" s="37" t="s">
        <v>125</v>
      </c>
      <c r="L497" s="37" t="s">
        <v>85</v>
      </c>
      <c r="M497" s="15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</row>
    <row r="498" spans="1:27" ht="15.75" customHeight="1">
      <c r="A498" s="37" t="s">
        <v>519</v>
      </c>
      <c r="B498" s="37" t="s">
        <v>592</v>
      </c>
      <c r="C498" s="37" t="s">
        <v>84</v>
      </c>
      <c r="D498" s="37" t="s">
        <v>54</v>
      </c>
      <c r="E498" s="37">
        <v>43</v>
      </c>
      <c r="F498" s="37" t="s">
        <v>85</v>
      </c>
      <c r="G498" s="37">
        <v>43</v>
      </c>
      <c r="H498" s="37" t="s">
        <v>85</v>
      </c>
      <c r="I498" s="37" t="s">
        <v>86</v>
      </c>
      <c r="J498" s="37" t="s">
        <v>85</v>
      </c>
      <c r="K498" s="37" t="s">
        <v>86</v>
      </c>
      <c r="L498" s="37" t="s">
        <v>85</v>
      </c>
      <c r="M498" s="15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</row>
    <row r="499" spans="1:27" ht="15.75" customHeight="1">
      <c r="A499" s="37" t="s">
        <v>519</v>
      </c>
      <c r="B499" s="37" t="s">
        <v>593</v>
      </c>
      <c r="C499" s="37" t="s">
        <v>88</v>
      </c>
      <c r="D499" s="37" t="s">
        <v>54</v>
      </c>
      <c r="E499" s="37">
        <v>32</v>
      </c>
      <c r="F499" s="37">
        <v>42</v>
      </c>
      <c r="G499" s="37">
        <v>32</v>
      </c>
      <c r="H499" s="37">
        <v>43</v>
      </c>
      <c r="I499" s="37" t="s">
        <v>86</v>
      </c>
      <c r="J499" s="37" t="s">
        <v>86</v>
      </c>
      <c r="K499" s="37" t="s">
        <v>86</v>
      </c>
      <c r="L499" s="37" t="s">
        <v>86</v>
      </c>
      <c r="M499" s="15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</row>
    <row r="500" spans="1:27" ht="15.75" customHeight="1">
      <c r="A500" s="37" t="s">
        <v>519</v>
      </c>
      <c r="B500" s="37" t="s">
        <v>594</v>
      </c>
      <c r="C500" s="37" t="s">
        <v>88</v>
      </c>
      <c r="D500" s="37" t="s">
        <v>54</v>
      </c>
      <c r="E500" s="37">
        <v>23</v>
      </c>
      <c r="F500" s="37">
        <v>60</v>
      </c>
      <c r="G500" s="37">
        <v>23</v>
      </c>
      <c r="H500" s="37">
        <v>57</v>
      </c>
      <c r="I500" s="37" t="s">
        <v>86</v>
      </c>
      <c r="J500" s="37" t="s">
        <v>125</v>
      </c>
      <c r="K500" s="37" t="s">
        <v>86</v>
      </c>
      <c r="L500" s="37" t="s">
        <v>125</v>
      </c>
      <c r="M500" s="15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</row>
    <row r="501" spans="1:27" ht="15.75" customHeight="1">
      <c r="A501" s="37" t="s">
        <v>519</v>
      </c>
      <c r="B501" s="37" t="s">
        <v>595</v>
      </c>
      <c r="C501" s="37" t="s">
        <v>84</v>
      </c>
      <c r="D501" s="37" t="s">
        <v>54</v>
      </c>
      <c r="E501" s="37" t="s">
        <v>118</v>
      </c>
      <c r="F501" s="37" t="s">
        <v>85</v>
      </c>
      <c r="G501" s="37">
        <v>131</v>
      </c>
      <c r="H501" s="37" t="s">
        <v>85</v>
      </c>
      <c r="I501" s="37" t="s">
        <v>112</v>
      </c>
      <c r="J501" s="37" t="s">
        <v>85</v>
      </c>
      <c r="K501" s="37" t="s">
        <v>112</v>
      </c>
      <c r="L501" s="37" t="s">
        <v>85</v>
      </c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</row>
    <row r="502" spans="1:27" ht="15.75" customHeight="1">
      <c r="A502" s="37" t="s">
        <v>519</v>
      </c>
      <c r="B502" s="37" t="s">
        <v>596</v>
      </c>
      <c r="C502" s="37" t="s">
        <v>84</v>
      </c>
      <c r="D502" s="37" t="s">
        <v>54</v>
      </c>
      <c r="E502" s="37" t="s">
        <v>118</v>
      </c>
      <c r="F502" s="37" t="s">
        <v>85</v>
      </c>
      <c r="G502" s="37">
        <v>115</v>
      </c>
      <c r="H502" s="37" t="s">
        <v>85</v>
      </c>
      <c r="I502" s="37" t="s">
        <v>112</v>
      </c>
      <c r="J502" s="37" t="s">
        <v>85</v>
      </c>
      <c r="K502" s="37" t="s">
        <v>112</v>
      </c>
      <c r="L502" s="37" t="s">
        <v>85</v>
      </c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</row>
    <row r="503" spans="1:27" ht="15.75" customHeight="1">
      <c r="A503" s="37" t="s">
        <v>519</v>
      </c>
      <c r="B503" s="37" t="s">
        <v>597</v>
      </c>
      <c r="C503" s="37" t="s">
        <v>84</v>
      </c>
      <c r="D503" s="37" t="s">
        <v>54</v>
      </c>
      <c r="E503" s="37" t="s">
        <v>118</v>
      </c>
      <c r="F503" s="37" t="s">
        <v>85</v>
      </c>
      <c r="G503" s="37">
        <v>74</v>
      </c>
      <c r="H503" s="37" t="s">
        <v>85</v>
      </c>
      <c r="I503" s="37" t="s">
        <v>112</v>
      </c>
      <c r="J503" s="37" t="s">
        <v>85</v>
      </c>
      <c r="K503" s="37" t="s">
        <v>125</v>
      </c>
      <c r="L503" s="37" t="s">
        <v>85</v>
      </c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</row>
    <row r="504" spans="1:27" ht="15.75" customHeight="1">
      <c r="A504" s="37" t="s">
        <v>519</v>
      </c>
      <c r="B504" s="37" t="s">
        <v>598</v>
      </c>
      <c r="C504" s="37" t="s">
        <v>84</v>
      </c>
      <c r="D504" s="37" t="s">
        <v>54</v>
      </c>
      <c r="E504" s="37" t="s">
        <v>531</v>
      </c>
      <c r="F504" s="37" t="s">
        <v>85</v>
      </c>
      <c r="G504" s="37">
        <v>74</v>
      </c>
      <c r="H504" s="37" t="s">
        <v>85</v>
      </c>
      <c r="I504" s="37" t="s">
        <v>112</v>
      </c>
      <c r="J504" s="37" t="s">
        <v>85</v>
      </c>
      <c r="K504" s="37" t="s">
        <v>125</v>
      </c>
      <c r="L504" s="37" t="s">
        <v>85</v>
      </c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</row>
    <row r="505" spans="1:27" ht="15.75" customHeight="1">
      <c r="A505" s="37" t="s">
        <v>519</v>
      </c>
      <c r="B505" s="37" t="s">
        <v>599</v>
      </c>
      <c r="C505" s="37" t="s">
        <v>88</v>
      </c>
      <c r="D505" s="37" t="s">
        <v>54</v>
      </c>
      <c r="E505" s="37">
        <v>30</v>
      </c>
      <c r="F505" s="37">
        <v>86</v>
      </c>
      <c r="G505" s="37">
        <v>31</v>
      </c>
      <c r="H505" s="37">
        <v>71</v>
      </c>
      <c r="I505" s="37" t="s">
        <v>86</v>
      </c>
      <c r="J505" s="37" t="s">
        <v>125</v>
      </c>
      <c r="K505" s="37" t="s">
        <v>86</v>
      </c>
      <c r="L505" s="37" t="s">
        <v>125</v>
      </c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</row>
    <row r="506" spans="1:27" ht="15.75" customHeight="1">
      <c r="A506" s="37" t="s">
        <v>519</v>
      </c>
      <c r="B506" s="37" t="s">
        <v>600</v>
      </c>
      <c r="C506" s="37" t="s">
        <v>88</v>
      </c>
      <c r="D506" s="37" t="s">
        <v>54</v>
      </c>
      <c r="E506" s="37">
        <v>30</v>
      </c>
      <c r="F506" s="37" t="s">
        <v>118</v>
      </c>
      <c r="G506" s="37">
        <v>29</v>
      </c>
      <c r="H506" s="37">
        <v>85</v>
      </c>
      <c r="I506" s="37" t="s">
        <v>86</v>
      </c>
      <c r="J506" s="37" t="s">
        <v>125</v>
      </c>
      <c r="K506" s="37" t="s">
        <v>86</v>
      </c>
      <c r="L506" s="37" t="s">
        <v>125</v>
      </c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</row>
    <row r="507" spans="1:27" ht="15.75" customHeight="1">
      <c r="A507" s="37" t="s">
        <v>519</v>
      </c>
      <c r="B507" s="37" t="s">
        <v>601</v>
      </c>
      <c r="C507" s="37" t="s">
        <v>88</v>
      </c>
      <c r="D507" s="37" t="s">
        <v>54</v>
      </c>
      <c r="E507" s="37">
        <v>31</v>
      </c>
      <c r="F507" s="37" t="s">
        <v>118</v>
      </c>
      <c r="G507" s="37">
        <v>31</v>
      </c>
      <c r="H507" s="37">
        <v>55</v>
      </c>
      <c r="I507" s="37" t="s">
        <v>86</v>
      </c>
      <c r="J507" s="37" t="s">
        <v>125</v>
      </c>
      <c r="K507" s="37" t="s">
        <v>86</v>
      </c>
      <c r="L507" s="37" t="s">
        <v>125</v>
      </c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</row>
    <row r="508" spans="1:27" ht="15.75" customHeight="1">
      <c r="A508" s="37" t="s">
        <v>519</v>
      </c>
      <c r="B508" s="37" t="s">
        <v>602</v>
      </c>
      <c r="C508" s="37" t="s">
        <v>88</v>
      </c>
      <c r="D508" s="37" t="s">
        <v>54</v>
      </c>
      <c r="E508" s="37">
        <v>23</v>
      </c>
      <c r="F508" s="37">
        <v>92</v>
      </c>
      <c r="G508" s="37">
        <v>23</v>
      </c>
      <c r="H508" s="37">
        <v>64</v>
      </c>
      <c r="I508" s="37" t="s">
        <v>86</v>
      </c>
      <c r="J508" s="37" t="s">
        <v>125</v>
      </c>
      <c r="K508" s="37" t="s">
        <v>86</v>
      </c>
      <c r="L508" s="37" t="s">
        <v>125</v>
      </c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</row>
    <row r="509" spans="1:27" ht="15.75" customHeight="1">
      <c r="A509" s="37" t="s">
        <v>519</v>
      </c>
      <c r="B509" s="37" t="s">
        <v>603</v>
      </c>
      <c r="C509" s="37" t="s">
        <v>84</v>
      </c>
      <c r="D509" s="37" t="s">
        <v>54</v>
      </c>
      <c r="E509" s="37">
        <v>200</v>
      </c>
      <c r="F509" s="37" t="s">
        <v>85</v>
      </c>
      <c r="G509" s="37">
        <v>62</v>
      </c>
      <c r="H509" s="37" t="s">
        <v>85</v>
      </c>
      <c r="I509" s="37" t="s">
        <v>112</v>
      </c>
      <c r="J509" s="37" t="s">
        <v>85</v>
      </c>
      <c r="K509" s="37" t="s">
        <v>125</v>
      </c>
      <c r="L509" s="37" t="s">
        <v>85</v>
      </c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</row>
    <row r="510" spans="1:27" ht="15.75" customHeight="1">
      <c r="A510" s="37" t="s">
        <v>519</v>
      </c>
      <c r="B510" s="37" t="s">
        <v>604</v>
      </c>
      <c r="C510" s="37" t="s">
        <v>88</v>
      </c>
      <c r="D510" s="37" t="s">
        <v>54</v>
      </c>
      <c r="E510" s="37">
        <v>31</v>
      </c>
      <c r="F510" s="37">
        <v>200</v>
      </c>
      <c r="G510" s="37">
        <v>31</v>
      </c>
      <c r="H510" s="37">
        <v>75</v>
      </c>
      <c r="I510" s="37" t="s">
        <v>86</v>
      </c>
      <c r="J510" s="37" t="s">
        <v>112</v>
      </c>
      <c r="K510" s="37" t="s">
        <v>86</v>
      </c>
      <c r="L510" s="37" t="s">
        <v>125</v>
      </c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</row>
    <row r="511" spans="1:27" ht="15.75" customHeight="1">
      <c r="A511" s="37" t="s">
        <v>519</v>
      </c>
      <c r="B511" s="37" t="s">
        <v>605</v>
      </c>
      <c r="C511" s="37" t="s">
        <v>84</v>
      </c>
      <c r="D511" s="37" t="s">
        <v>54</v>
      </c>
      <c r="E511" s="37">
        <v>200</v>
      </c>
      <c r="F511" s="37" t="s">
        <v>85</v>
      </c>
      <c r="G511" s="37">
        <v>70</v>
      </c>
      <c r="H511" s="37" t="s">
        <v>85</v>
      </c>
      <c r="I511" s="37" t="s">
        <v>112</v>
      </c>
      <c r="J511" s="37" t="s">
        <v>85</v>
      </c>
      <c r="K511" s="37" t="s">
        <v>125</v>
      </c>
      <c r="L511" s="37" t="s">
        <v>85</v>
      </c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</row>
    <row r="512" spans="1:27" ht="15.75" customHeight="1">
      <c r="A512" s="37" t="s">
        <v>519</v>
      </c>
      <c r="B512" s="37" t="s">
        <v>606</v>
      </c>
      <c r="C512" s="37" t="s">
        <v>88</v>
      </c>
      <c r="D512" s="37" t="s">
        <v>54</v>
      </c>
      <c r="E512" s="37">
        <v>29</v>
      </c>
      <c r="F512" s="37">
        <v>200</v>
      </c>
      <c r="G512" s="37">
        <v>29</v>
      </c>
      <c r="H512" s="37">
        <v>67</v>
      </c>
      <c r="I512" s="37" t="s">
        <v>86</v>
      </c>
      <c r="J512" s="37" t="s">
        <v>112</v>
      </c>
      <c r="K512" s="37" t="s">
        <v>86</v>
      </c>
      <c r="L512" s="37" t="s">
        <v>125</v>
      </c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</row>
    <row r="513" spans="1:27" ht="15.75" customHeight="1">
      <c r="A513" s="37" t="s">
        <v>519</v>
      </c>
      <c r="B513" s="37" t="s">
        <v>607</v>
      </c>
      <c r="C513" s="37" t="s">
        <v>84</v>
      </c>
      <c r="D513" s="37" t="s">
        <v>54</v>
      </c>
      <c r="E513" s="37">
        <v>82</v>
      </c>
      <c r="F513" s="37" t="s">
        <v>85</v>
      </c>
      <c r="G513" s="37">
        <v>67</v>
      </c>
      <c r="H513" s="37" t="s">
        <v>85</v>
      </c>
      <c r="I513" s="37" t="s">
        <v>125</v>
      </c>
      <c r="J513" s="37" t="s">
        <v>85</v>
      </c>
      <c r="K513" s="37" t="s">
        <v>125</v>
      </c>
      <c r="L513" s="37" t="s">
        <v>85</v>
      </c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</row>
    <row r="514" spans="1:27" ht="15.75" customHeight="1">
      <c r="A514" s="37" t="s">
        <v>519</v>
      </c>
      <c r="B514" s="37" t="s">
        <v>608</v>
      </c>
      <c r="C514" s="37" t="s">
        <v>84</v>
      </c>
      <c r="D514" s="37" t="s">
        <v>54</v>
      </c>
      <c r="E514" s="37" t="s">
        <v>531</v>
      </c>
      <c r="F514" s="37" t="s">
        <v>85</v>
      </c>
      <c r="G514" s="37">
        <v>69</v>
      </c>
      <c r="H514" s="37" t="s">
        <v>85</v>
      </c>
      <c r="I514" s="37" t="s">
        <v>112</v>
      </c>
      <c r="J514" s="37" t="s">
        <v>85</v>
      </c>
      <c r="K514" s="37" t="s">
        <v>125</v>
      </c>
      <c r="L514" s="37" t="s">
        <v>85</v>
      </c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</row>
    <row r="515" spans="1:27" ht="15.75" customHeight="1">
      <c r="A515" s="37" t="s">
        <v>609</v>
      </c>
      <c r="B515" s="37" t="s">
        <v>610</v>
      </c>
      <c r="C515" s="37" t="s">
        <v>84</v>
      </c>
      <c r="D515" s="37" t="s">
        <v>54</v>
      </c>
      <c r="E515" s="37">
        <v>9</v>
      </c>
      <c r="F515" s="37">
        <v>21</v>
      </c>
      <c r="G515" s="37">
        <v>9</v>
      </c>
      <c r="H515" s="37">
        <v>21</v>
      </c>
      <c r="I515" s="37" t="s">
        <v>86</v>
      </c>
      <c r="J515" s="37" t="s">
        <v>86</v>
      </c>
      <c r="K515" s="37" t="s">
        <v>86</v>
      </c>
      <c r="L515" s="37" t="s">
        <v>86</v>
      </c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</row>
    <row r="516" spans="1:27" ht="15.75" customHeight="1">
      <c r="A516" s="37" t="s">
        <v>609</v>
      </c>
      <c r="B516" s="37" t="s">
        <v>611</v>
      </c>
      <c r="C516" s="37" t="s">
        <v>88</v>
      </c>
      <c r="D516" s="37" t="s">
        <v>52</v>
      </c>
      <c r="E516" s="37">
        <v>9</v>
      </c>
      <c r="F516" s="37">
        <v>9</v>
      </c>
      <c r="G516" s="37">
        <v>9</v>
      </c>
      <c r="H516" s="37">
        <v>9</v>
      </c>
      <c r="I516" s="37" t="s">
        <v>86</v>
      </c>
      <c r="J516" s="37" t="s">
        <v>86</v>
      </c>
      <c r="K516" s="37" t="s">
        <v>86</v>
      </c>
      <c r="L516" s="37" t="s">
        <v>86</v>
      </c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</row>
    <row r="517" spans="1:27" ht="15.75" customHeight="1">
      <c r="A517" s="37" t="s">
        <v>609</v>
      </c>
      <c r="B517" s="37" t="s">
        <v>612</v>
      </c>
      <c r="C517" s="37" t="s">
        <v>84</v>
      </c>
      <c r="D517" s="37" t="s">
        <v>54</v>
      </c>
      <c r="E517" s="37">
        <v>9</v>
      </c>
      <c r="F517" s="37">
        <v>9</v>
      </c>
      <c r="G517" s="37">
        <v>9</v>
      </c>
      <c r="H517" s="37">
        <v>9</v>
      </c>
      <c r="I517" s="37" t="s">
        <v>86</v>
      </c>
      <c r="J517" s="37" t="s">
        <v>86</v>
      </c>
      <c r="K517" s="37" t="s">
        <v>86</v>
      </c>
      <c r="L517" s="37" t="s">
        <v>86</v>
      </c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</row>
    <row r="518" spans="1:27" ht="15.75" customHeight="1">
      <c r="A518" s="37" t="s">
        <v>609</v>
      </c>
      <c r="B518" s="37" t="s">
        <v>613</v>
      </c>
      <c r="C518" s="37" t="s">
        <v>84</v>
      </c>
      <c r="D518" s="37" t="s">
        <v>54</v>
      </c>
      <c r="E518" s="37">
        <v>9</v>
      </c>
      <c r="F518" s="37">
        <v>9</v>
      </c>
      <c r="G518" s="37">
        <v>9</v>
      </c>
      <c r="H518" s="37">
        <v>9</v>
      </c>
      <c r="I518" s="37" t="s">
        <v>86</v>
      </c>
      <c r="J518" s="37" t="s">
        <v>86</v>
      </c>
      <c r="K518" s="37" t="s">
        <v>86</v>
      </c>
      <c r="L518" s="37" t="s">
        <v>86</v>
      </c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</row>
    <row r="519" spans="1:27" ht="15.75" customHeight="1">
      <c r="A519" s="37" t="s">
        <v>609</v>
      </c>
      <c r="B519" s="37" t="s">
        <v>614</v>
      </c>
      <c r="C519" s="37" t="s">
        <v>84</v>
      </c>
      <c r="D519" s="37" t="s">
        <v>54</v>
      </c>
      <c r="E519" s="37">
        <v>9</v>
      </c>
      <c r="F519" s="37">
        <v>9</v>
      </c>
      <c r="G519" s="37">
        <v>9</v>
      </c>
      <c r="H519" s="37">
        <v>9</v>
      </c>
      <c r="I519" s="37" t="s">
        <v>86</v>
      </c>
      <c r="J519" s="37" t="s">
        <v>86</v>
      </c>
      <c r="K519" s="37" t="s">
        <v>86</v>
      </c>
      <c r="L519" s="37" t="s">
        <v>86</v>
      </c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</row>
    <row r="520" spans="1:27" ht="15.75" customHeight="1">
      <c r="A520" s="37" t="s">
        <v>609</v>
      </c>
      <c r="B520" s="37" t="s">
        <v>615</v>
      </c>
      <c r="C520" s="37" t="s">
        <v>84</v>
      </c>
      <c r="D520" s="37" t="s">
        <v>54</v>
      </c>
      <c r="E520" s="37">
        <v>8</v>
      </c>
      <c r="F520" s="37">
        <v>20</v>
      </c>
      <c r="G520" s="37">
        <v>8</v>
      </c>
      <c r="H520" s="37">
        <v>20</v>
      </c>
      <c r="I520" s="37" t="s">
        <v>86</v>
      </c>
      <c r="J520" s="37" t="s">
        <v>86</v>
      </c>
      <c r="K520" s="37" t="s">
        <v>86</v>
      </c>
      <c r="L520" s="37" t="s">
        <v>86</v>
      </c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</row>
    <row r="521" spans="1:27" ht="15.75" customHeight="1">
      <c r="A521" s="37" t="s">
        <v>609</v>
      </c>
      <c r="B521" s="37" t="s">
        <v>616</v>
      </c>
      <c r="C521" s="37" t="s">
        <v>84</v>
      </c>
      <c r="D521" s="37" t="s">
        <v>54</v>
      </c>
      <c r="E521" s="37">
        <v>9</v>
      </c>
      <c r="F521" s="37">
        <v>10</v>
      </c>
      <c r="G521" s="37">
        <v>9</v>
      </c>
      <c r="H521" s="37">
        <v>10</v>
      </c>
      <c r="I521" s="37" t="s">
        <v>86</v>
      </c>
      <c r="J521" s="37" t="s">
        <v>86</v>
      </c>
      <c r="K521" s="37" t="s">
        <v>86</v>
      </c>
      <c r="L521" s="37" t="s">
        <v>86</v>
      </c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</row>
    <row r="522" spans="1:27" ht="15.75" customHeight="1">
      <c r="A522" s="37" t="s">
        <v>609</v>
      </c>
      <c r="B522" s="37" t="s">
        <v>617</v>
      </c>
      <c r="C522" s="37" t="s">
        <v>84</v>
      </c>
      <c r="D522" s="37" t="s">
        <v>51</v>
      </c>
      <c r="E522" s="37">
        <v>8</v>
      </c>
      <c r="F522" s="37">
        <v>8</v>
      </c>
      <c r="G522" s="37">
        <v>6</v>
      </c>
      <c r="H522" s="37">
        <v>8</v>
      </c>
      <c r="I522" s="37" t="s">
        <v>86</v>
      </c>
      <c r="J522" s="37" t="s">
        <v>86</v>
      </c>
      <c r="K522" s="37" t="s">
        <v>86</v>
      </c>
      <c r="L522" s="37" t="s">
        <v>86</v>
      </c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</row>
    <row r="523" spans="1:27" ht="15.75" customHeight="1">
      <c r="A523" s="37" t="s">
        <v>609</v>
      </c>
      <c r="B523" s="37" t="s">
        <v>618</v>
      </c>
      <c r="C523" s="37" t="s">
        <v>84</v>
      </c>
      <c r="D523" s="37" t="s">
        <v>54</v>
      </c>
      <c r="E523" s="37">
        <v>8</v>
      </c>
      <c r="F523" s="37">
        <v>22</v>
      </c>
      <c r="G523" s="37">
        <v>8</v>
      </c>
      <c r="H523" s="37">
        <v>22</v>
      </c>
      <c r="I523" s="37" t="s">
        <v>86</v>
      </c>
      <c r="J523" s="37" t="s">
        <v>86</v>
      </c>
      <c r="K523" s="37" t="s">
        <v>86</v>
      </c>
      <c r="L523" s="37" t="s">
        <v>86</v>
      </c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</row>
    <row r="524" spans="1:27" ht="15.75" customHeight="1">
      <c r="A524" s="37" t="s">
        <v>609</v>
      </c>
      <c r="B524" s="37" t="s">
        <v>619</v>
      </c>
      <c r="C524" s="37" t="s">
        <v>88</v>
      </c>
      <c r="D524" s="37" t="s">
        <v>54</v>
      </c>
      <c r="E524" s="37">
        <v>8</v>
      </c>
      <c r="F524" s="37">
        <v>26</v>
      </c>
      <c r="G524" s="37">
        <v>8</v>
      </c>
      <c r="H524" s="37">
        <v>23</v>
      </c>
      <c r="I524" s="37" t="s">
        <v>86</v>
      </c>
      <c r="J524" s="37" t="s">
        <v>86</v>
      </c>
      <c r="K524" s="37" t="s">
        <v>86</v>
      </c>
      <c r="L524" s="37" t="s">
        <v>86</v>
      </c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</row>
    <row r="525" spans="1:27" ht="15.75" customHeight="1">
      <c r="A525" s="37" t="s">
        <v>609</v>
      </c>
      <c r="B525" s="37" t="s">
        <v>620</v>
      </c>
      <c r="C525" s="37" t="s">
        <v>88</v>
      </c>
      <c r="D525" s="37" t="s">
        <v>54</v>
      </c>
      <c r="E525" s="37">
        <v>9</v>
      </c>
      <c r="F525" s="37">
        <v>24</v>
      </c>
      <c r="G525" s="37">
        <v>9</v>
      </c>
      <c r="H525" s="37">
        <v>23</v>
      </c>
      <c r="I525" s="37" t="s">
        <v>86</v>
      </c>
      <c r="J525" s="37" t="s">
        <v>86</v>
      </c>
      <c r="K525" s="37" t="s">
        <v>86</v>
      </c>
      <c r="L525" s="37" t="s">
        <v>86</v>
      </c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</row>
    <row r="526" spans="1:27" ht="15.75" customHeight="1">
      <c r="A526" s="37" t="s">
        <v>609</v>
      </c>
      <c r="B526" s="37" t="s">
        <v>621</v>
      </c>
      <c r="C526" s="37" t="s">
        <v>88</v>
      </c>
      <c r="D526" s="37" t="s">
        <v>54</v>
      </c>
      <c r="E526" s="37">
        <v>8</v>
      </c>
      <c r="F526" s="37">
        <v>25</v>
      </c>
      <c r="G526" s="37">
        <v>8</v>
      </c>
      <c r="H526" s="37">
        <v>25</v>
      </c>
      <c r="I526" s="37" t="s">
        <v>86</v>
      </c>
      <c r="J526" s="37" t="s">
        <v>86</v>
      </c>
      <c r="K526" s="37" t="s">
        <v>86</v>
      </c>
      <c r="L526" s="37" t="s">
        <v>86</v>
      </c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</row>
    <row r="527" spans="1:27" ht="15.75" customHeight="1">
      <c r="A527" s="37" t="s">
        <v>609</v>
      </c>
      <c r="B527" s="37" t="s">
        <v>622</v>
      </c>
      <c r="C527" s="37" t="s">
        <v>84</v>
      </c>
      <c r="D527" s="37" t="s">
        <v>54</v>
      </c>
      <c r="E527" s="37">
        <v>8</v>
      </c>
      <c r="F527" s="37">
        <v>18</v>
      </c>
      <c r="G527" s="37">
        <v>8</v>
      </c>
      <c r="H527" s="37">
        <v>18</v>
      </c>
      <c r="I527" s="37" t="s">
        <v>86</v>
      </c>
      <c r="J527" s="37" t="s">
        <v>86</v>
      </c>
      <c r="K527" s="37" t="s">
        <v>86</v>
      </c>
      <c r="L527" s="37" t="s">
        <v>86</v>
      </c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</row>
    <row r="528" spans="1:27" ht="15.75" customHeight="1">
      <c r="A528" s="37" t="s">
        <v>609</v>
      </c>
      <c r="B528" s="37" t="s">
        <v>623</v>
      </c>
      <c r="C528" s="37" t="s">
        <v>84</v>
      </c>
      <c r="D528" s="37" t="s">
        <v>54</v>
      </c>
      <c r="E528" s="37">
        <v>9</v>
      </c>
      <c r="F528" s="37">
        <v>19</v>
      </c>
      <c r="G528" s="37">
        <v>9</v>
      </c>
      <c r="H528" s="37">
        <v>19</v>
      </c>
      <c r="I528" s="37" t="s">
        <v>86</v>
      </c>
      <c r="J528" s="37" t="s">
        <v>86</v>
      </c>
      <c r="K528" s="37" t="s">
        <v>86</v>
      </c>
      <c r="L528" s="37" t="s">
        <v>86</v>
      </c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</row>
    <row r="529" spans="1:27" ht="15.75" customHeight="1">
      <c r="A529" s="37" t="s">
        <v>609</v>
      </c>
      <c r="B529" s="37" t="s">
        <v>624</v>
      </c>
      <c r="C529" s="37" t="s">
        <v>84</v>
      </c>
      <c r="D529" s="37" t="s">
        <v>55</v>
      </c>
      <c r="E529" s="37">
        <v>8</v>
      </c>
      <c r="F529" s="37">
        <v>9</v>
      </c>
      <c r="G529" s="37">
        <v>8</v>
      </c>
      <c r="H529" s="37">
        <v>9</v>
      </c>
      <c r="I529" s="37" t="s">
        <v>86</v>
      </c>
      <c r="J529" s="37" t="s">
        <v>86</v>
      </c>
      <c r="K529" s="37" t="s">
        <v>86</v>
      </c>
      <c r="L529" s="37" t="s">
        <v>86</v>
      </c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</row>
    <row r="530" spans="1:27" ht="15.75" customHeight="1">
      <c r="A530" s="37" t="s">
        <v>609</v>
      </c>
      <c r="B530" s="37" t="s">
        <v>625</v>
      </c>
      <c r="C530" s="37" t="s">
        <v>84</v>
      </c>
      <c r="D530" s="37" t="s">
        <v>54</v>
      </c>
      <c r="E530" s="37">
        <v>9</v>
      </c>
      <c r="F530" s="37">
        <v>25</v>
      </c>
      <c r="G530" s="37">
        <v>10</v>
      </c>
      <c r="H530" s="37">
        <v>25</v>
      </c>
      <c r="I530" s="37" t="s">
        <v>86</v>
      </c>
      <c r="J530" s="37" t="s">
        <v>86</v>
      </c>
      <c r="K530" s="37" t="s">
        <v>86</v>
      </c>
      <c r="L530" s="37" t="s">
        <v>86</v>
      </c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</row>
    <row r="531" spans="1:27" ht="15.75" customHeight="1">
      <c r="A531" s="37" t="s">
        <v>609</v>
      </c>
      <c r="B531" s="37" t="s">
        <v>626</v>
      </c>
      <c r="C531" s="37" t="s">
        <v>88</v>
      </c>
      <c r="D531" s="37" t="s">
        <v>54</v>
      </c>
      <c r="E531" s="37">
        <v>9</v>
      </c>
      <c r="F531" s="37">
        <v>30</v>
      </c>
      <c r="G531" s="37">
        <v>9</v>
      </c>
      <c r="H531" s="37">
        <v>30</v>
      </c>
      <c r="I531" s="37" t="s">
        <v>86</v>
      </c>
      <c r="J531" s="37" t="s">
        <v>86</v>
      </c>
      <c r="K531" s="37" t="s">
        <v>86</v>
      </c>
      <c r="L531" s="37" t="s">
        <v>86</v>
      </c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</row>
    <row r="532" spans="1:27" ht="15.75" customHeight="1">
      <c r="A532" s="37" t="s">
        <v>609</v>
      </c>
      <c r="B532" s="37" t="s">
        <v>627</v>
      </c>
      <c r="C532" s="37" t="s">
        <v>88</v>
      </c>
      <c r="D532" s="37" t="s">
        <v>54</v>
      </c>
      <c r="E532" s="37">
        <v>9</v>
      </c>
      <c r="F532" s="37">
        <v>9</v>
      </c>
      <c r="G532" s="37">
        <v>9</v>
      </c>
      <c r="H532" s="37">
        <v>9</v>
      </c>
      <c r="I532" s="37" t="s">
        <v>86</v>
      </c>
      <c r="J532" s="37" t="s">
        <v>86</v>
      </c>
      <c r="K532" s="37" t="s">
        <v>86</v>
      </c>
      <c r="L532" s="37" t="s">
        <v>86</v>
      </c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</row>
    <row r="533" spans="1:27" ht="15.75" customHeight="1">
      <c r="A533" s="37" t="s">
        <v>609</v>
      </c>
      <c r="B533" s="37" t="s">
        <v>628</v>
      </c>
      <c r="C533" s="37" t="s">
        <v>84</v>
      </c>
      <c r="D533" s="37" t="s">
        <v>54</v>
      </c>
      <c r="E533" s="37">
        <v>8</v>
      </c>
      <c r="F533" s="37">
        <v>8</v>
      </c>
      <c r="G533" s="37">
        <v>8</v>
      </c>
      <c r="H533" s="37">
        <v>8</v>
      </c>
      <c r="I533" s="37" t="s">
        <v>86</v>
      </c>
      <c r="J533" s="37" t="s">
        <v>86</v>
      </c>
      <c r="K533" s="37" t="s">
        <v>86</v>
      </c>
      <c r="L533" s="37" t="s">
        <v>86</v>
      </c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</row>
    <row r="534" spans="1:27" ht="15.75" customHeight="1">
      <c r="A534" s="37" t="s">
        <v>609</v>
      </c>
      <c r="B534" s="37" t="s">
        <v>629</v>
      </c>
      <c r="C534" s="37" t="s">
        <v>88</v>
      </c>
      <c r="D534" s="37" t="s">
        <v>54</v>
      </c>
      <c r="E534" s="37">
        <v>9</v>
      </c>
      <c r="F534" s="37">
        <v>9</v>
      </c>
      <c r="G534" s="37">
        <v>9</v>
      </c>
      <c r="H534" s="37">
        <v>9</v>
      </c>
      <c r="I534" s="37" t="s">
        <v>86</v>
      </c>
      <c r="J534" s="37" t="s">
        <v>86</v>
      </c>
      <c r="K534" s="37" t="s">
        <v>86</v>
      </c>
      <c r="L534" s="37" t="s">
        <v>86</v>
      </c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</row>
    <row r="535" spans="1:27" ht="15.75" customHeight="1">
      <c r="A535" s="37" t="s">
        <v>609</v>
      </c>
      <c r="B535" s="37" t="s">
        <v>630</v>
      </c>
      <c r="C535" s="37" t="s">
        <v>88</v>
      </c>
      <c r="D535" s="37" t="s">
        <v>54</v>
      </c>
      <c r="E535" s="37">
        <v>8</v>
      </c>
      <c r="F535" s="37">
        <v>8</v>
      </c>
      <c r="G535" s="37">
        <v>8</v>
      </c>
      <c r="H535" s="37">
        <v>8</v>
      </c>
      <c r="I535" s="37" t="s">
        <v>86</v>
      </c>
      <c r="J535" s="37" t="s">
        <v>86</v>
      </c>
      <c r="K535" s="37" t="s">
        <v>86</v>
      </c>
      <c r="L535" s="37" t="s">
        <v>86</v>
      </c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</row>
    <row r="536" spans="1:27" ht="15.75" customHeight="1">
      <c r="A536" s="37" t="s">
        <v>609</v>
      </c>
      <c r="B536" s="37" t="s">
        <v>631</v>
      </c>
      <c r="C536" s="37" t="s">
        <v>84</v>
      </c>
      <c r="D536" s="37" t="s">
        <v>54</v>
      </c>
      <c r="E536" s="37">
        <v>9</v>
      </c>
      <c r="F536" s="37">
        <v>9</v>
      </c>
      <c r="G536" s="37">
        <v>9</v>
      </c>
      <c r="H536" s="37">
        <v>9</v>
      </c>
      <c r="I536" s="37" t="s">
        <v>86</v>
      </c>
      <c r="J536" s="37" t="s">
        <v>86</v>
      </c>
      <c r="K536" s="37" t="s">
        <v>86</v>
      </c>
      <c r="L536" s="37" t="s">
        <v>86</v>
      </c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</row>
    <row r="537" spans="1:27" ht="15.75" customHeight="1">
      <c r="A537" s="37" t="s">
        <v>609</v>
      </c>
      <c r="B537" s="37" t="s">
        <v>632</v>
      </c>
      <c r="C537" s="37" t="s">
        <v>84</v>
      </c>
      <c r="D537" s="37" t="s">
        <v>55</v>
      </c>
      <c r="E537" s="37">
        <v>9</v>
      </c>
      <c r="F537" s="37">
        <v>9</v>
      </c>
      <c r="G537" s="37">
        <v>9</v>
      </c>
      <c r="H537" s="37">
        <v>9</v>
      </c>
      <c r="I537" s="37" t="s">
        <v>86</v>
      </c>
      <c r="J537" s="37" t="s">
        <v>86</v>
      </c>
      <c r="K537" s="37" t="s">
        <v>86</v>
      </c>
      <c r="L537" s="37" t="s">
        <v>86</v>
      </c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</row>
    <row r="538" spans="1:27" ht="15.75" customHeight="1">
      <c r="A538" s="37" t="s">
        <v>609</v>
      </c>
      <c r="B538" s="37" t="s">
        <v>633</v>
      </c>
      <c r="C538" s="37" t="s">
        <v>84</v>
      </c>
      <c r="D538" s="37" t="s">
        <v>54</v>
      </c>
      <c r="E538" s="37" t="s">
        <v>118</v>
      </c>
      <c r="F538" s="37" t="s">
        <v>118</v>
      </c>
      <c r="G538" s="37">
        <v>75</v>
      </c>
      <c r="H538" s="37">
        <v>106</v>
      </c>
      <c r="I538" s="37" t="s">
        <v>112</v>
      </c>
      <c r="J538" s="37" t="s">
        <v>112</v>
      </c>
      <c r="K538" s="37" t="s">
        <v>112</v>
      </c>
      <c r="L538" s="37" t="s">
        <v>112</v>
      </c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</row>
    <row r="539" spans="1:27" ht="15.75" customHeight="1">
      <c r="A539" s="37" t="s">
        <v>609</v>
      </c>
      <c r="B539" s="37" t="s">
        <v>634</v>
      </c>
      <c r="C539" s="37" t="s">
        <v>88</v>
      </c>
      <c r="D539" s="37" t="s">
        <v>54</v>
      </c>
      <c r="E539" s="37">
        <v>35</v>
      </c>
      <c r="F539" s="37">
        <v>150</v>
      </c>
      <c r="G539" s="37">
        <v>36</v>
      </c>
      <c r="H539" s="37">
        <v>120</v>
      </c>
      <c r="I539" s="37" t="s">
        <v>86</v>
      </c>
      <c r="J539" s="37" t="s">
        <v>112</v>
      </c>
      <c r="K539" s="37" t="s">
        <v>86</v>
      </c>
      <c r="L539" s="37" t="s">
        <v>112</v>
      </c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</row>
    <row r="540" spans="1:27" ht="15.75" customHeight="1">
      <c r="A540" s="37" t="s">
        <v>609</v>
      </c>
      <c r="B540" s="37" t="s">
        <v>635</v>
      </c>
      <c r="C540" s="38" t="s">
        <v>84</v>
      </c>
      <c r="D540" s="38" t="s">
        <v>54</v>
      </c>
      <c r="E540" s="38">
        <v>600</v>
      </c>
      <c r="F540" s="38">
        <v>600</v>
      </c>
      <c r="G540" s="37">
        <v>77</v>
      </c>
      <c r="H540" s="37">
        <v>107</v>
      </c>
      <c r="I540" s="37" t="s">
        <v>112</v>
      </c>
      <c r="J540" s="37" t="s">
        <v>112</v>
      </c>
      <c r="K540" s="37" t="s">
        <v>112</v>
      </c>
      <c r="L540" s="37" t="s">
        <v>112</v>
      </c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</row>
    <row r="541" spans="1:27" ht="15.75" customHeight="1">
      <c r="A541" s="37" t="s">
        <v>609</v>
      </c>
      <c r="B541" s="37" t="s">
        <v>636</v>
      </c>
      <c r="C541" s="37" t="s">
        <v>88</v>
      </c>
      <c r="D541" s="37" t="s">
        <v>54</v>
      </c>
      <c r="E541" s="37">
        <v>31</v>
      </c>
      <c r="F541" s="37">
        <v>118</v>
      </c>
      <c r="G541" s="37">
        <v>33</v>
      </c>
      <c r="H541" s="37">
        <v>143</v>
      </c>
      <c r="I541" s="37" t="s">
        <v>86</v>
      </c>
      <c r="J541" s="37" t="s">
        <v>112</v>
      </c>
      <c r="K541" s="37" t="s">
        <v>86</v>
      </c>
      <c r="L541" s="37" t="s">
        <v>112</v>
      </c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</row>
    <row r="542" spans="1:27" ht="15.75" customHeight="1">
      <c r="A542" s="37" t="s">
        <v>609</v>
      </c>
      <c r="B542" s="37" t="s">
        <v>637</v>
      </c>
      <c r="C542" s="37" t="s">
        <v>88</v>
      </c>
      <c r="D542" s="37" t="s">
        <v>54</v>
      </c>
      <c r="E542" s="37">
        <v>9</v>
      </c>
      <c r="F542" s="37">
        <v>1500</v>
      </c>
      <c r="G542" s="37">
        <v>9</v>
      </c>
      <c r="H542" s="37">
        <v>95</v>
      </c>
      <c r="I542" s="37" t="s">
        <v>86</v>
      </c>
      <c r="J542" s="37" t="s">
        <v>112</v>
      </c>
      <c r="K542" s="37" t="s">
        <v>86</v>
      </c>
      <c r="L542" s="37" t="s">
        <v>112</v>
      </c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</row>
    <row r="543" spans="1:27" ht="15.75" customHeight="1">
      <c r="A543" s="37" t="s">
        <v>609</v>
      </c>
      <c r="B543" s="37" t="s">
        <v>638</v>
      </c>
      <c r="C543" s="37" t="s">
        <v>88</v>
      </c>
      <c r="D543" s="37" t="s">
        <v>54</v>
      </c>
      <c r="E543" s="37">
        <v>1500</v>
      </c>
      <c r="F543" s="37">
        <v>1500</v>
      </c>
      <c r="G543" s="37">
        <v>85</v>
      </c>
      <c r="H543" s="37">
        <v>125</v>
      </c>
      <c r="I543" s="37" t="s">
        <v>112</v>
      </c>
      <c r="J543" s="37" t="s">
        <v>112</v>
      </c>
      <c r="K543" s="37" t="s">
        <v>112</v>
      </c>
      <c r="L543" s="37" t="s">
        <v>112</v>
      </c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</row>
    <row r="544" spans="1:27" ht="15.75" customHeight="1">
      <c r="A544" s="37" t="s">
        <v>609</v>
      </c>
      <c r="B544" s="37" t="s">
        <v>639</v>
      </c>
      <c r="C544" s="37" t="s">
        <v>88</v>
      </c>
      <c r="D544" s="37" t="s">
        <v>54</v>
      </c>
      <c r="E544" s="37">
        <v>1000</v>
      </c>
      <c r="F544" s="37">
        <v>1000</v>
      </c>
      <c r="G544" s="37">
        <v>87</v>
      </c>
      <c r="H544" s="37">
        <v>132</v>
      </c>
      <c r="I544" s="37" t="s">
        <v>112</v>
      </c>
      <c r="J544" s="37" t="s">
        <v>112</v>
      </c>
      <c r="K544" s="37" t="s">
        <v>112</v>
      </c>
      <c r="L544" s="37" t="s">
        <v>112</v>
      </c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</row>
    <row r="545" spans="1:27" ht="15.75" customHeight="1">
      <c r="A545" s="37" t="s">
        <v>609</v>
      </c>
      <c r="B545" s="37" t="s">
        <v>640</v>
      </c>
      <c r="C545" s="37" t="s">
        <v>88</v>
      </c>
      <c r="D545" s="37" t="s">
        <v>54</v>
      </c>
      <c r="E545" s="37">
        <v>9</v>
      </c>
      <c r="F545" s="37">
        <v>350</v>
      </c>
      <c r="G545" s="37">
        <v>9</v>
      </c>
      <c r="H545" s="37">
        <v>86</v>
      </c>
      <c r="I545" s="37" t="s">
        <v>86</v>
      </c>
      <c r="J545" s="37" t="s">
        <v>112</v>
      </c>
      <c r="K545" s="37" t="s">
        <v>86</v>
      </c>
      <c r="L545" s="37" t="s">
        <v>112</v>
      </c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</row>
    <row r="546" spans="1:27" ht="15.75" customHeight="1">
      <c r="A546" s="37" t="s">
        <v>609</v>
      </c>
      <c r="B546" s="37" t="s">
        <v>641</v>
      </c>
      <c r="C546" s="37" t="s">
        <v>88</v>
      </c>
      <c r="D546" s="37" t="s">
        <v>54</v>
      </c>
      <c r="E546" s="37">
        <v>9</v>
      </c>
      <c r="F546" s="37">
        <v>300</v>
      </c>
      <c r="G546" s="37">
        <v>9</v>
      </c>
      <c r="H546" s="37">
        <v>96</v>
      </c>
      <c r="I546" s="37" t="s">
        <v>86</v>
      </c>
      <c r="J546" s="37" t="s">
        <v>112</v>
      </c>
      <c r="K546" s="37" t="s">
        <v>86</v>
      </c>
      <c r="L546" s="37" t="s">
        <v>112</v>
      </c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</row>
    <row r="547" spans="1:27" ht="15.75" customHeight="1">
      <c r="A547" s="37" t="s">
        <v>609</v>
      </c>
      <c r="B547" s="37" t="s">
        <v>642</v>
      </c>
      <c r="C547" s="37" t="s">
        <v>88</v>
      </c>
      <c r="D547" s="37" t="s">
        <v>54</v>
      </c>
      <c r="E547" s="37">
        <v>150</v>
      </c>
      <c r="F547" s="37">
        <v>1000</v>
      </c>
      <c r="G547" s="37">
        <v>90</v>
      </c>
      <c r="H547" s="37">
        <v>140</v>
      </c>
      <c r="I547" s="37" t="s">
        <v>112</v>
      </c>
      <c r="J547" s="37" t="s">
        <v>112</v>
      </c>
      <c r="K547" s="37" t="s">
        <v>112</v>
      </c>
      <c r="L547" s="37" t="s">
        <v>112</v>
      </c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</row>
    <row r="548" spans="1:27" ht="15.75" customHeight="1">
      <c r="A548" s="37" t="s">
        <v>609</v>
      </c>
      <c r="B548" s="37" t="s">
        <v>643</v>
      </c>
      <c r="C548" s="37" t="s">
        <v>88</v>
      </c>
      <c r="D548" s="37" t="s">
        <v>54</v>
      </c>
      <c r="E548" s="37" t="s">
        <v>118</v>
      </c>
      <c r="F548" s="37" t="s">
        <v>118</v>
      </c>
      <c r="G548" s="37">
        <v>97</v>
      </c>
      <c r="H548" s="37">
        <v>156</v>
      </c>
      <c r="I548" s="37" t="s">
        <v>112</v>
      </c>
      <c r="J548" s="37" t="s">
        <v>112</v>
      </c>
      <c r="K548" s="37" t="s">
        <v>112</v>
      </c>
      <c r="L548" s="37" t="s">
        <v>112</v>
      </c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</row>
    <row r="549" spans="1:27" ht="15.75" customHeight="1">
      <c r="A549" s="37" t="s">
        <v>609</v>
      </c>
      <c r="B549" s="37" t="s">
        <v>644</v>
      </c>
      <c r="C549" s="37" t="s">
        <v>84</v>
      </c>
      <c r="D549" s="37" t="s">
        <v>54</v>
      </c>
      <c r="E549" s="37">
        <v>15</v>
      </c>
      <c r="F549" s="37">
        <v>86</v>
      </c>
      <c r="G549" s="37">
        <v>16</v>
      </c>
      <c r="H549" s="37">
        <v>86</v>
      </c>
      <c r="I549" s="37" t="s">
        <v>86</v>
      </c>
      <c r="J549" s="37" t="s">
        <v>112</v>
      </c>
      <c r="K549" s="37" t="s">
        <v>86</v>
      </c>
      <c r="L549" s="37" t="s">
        <v>112</v>
      </c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</row>
    <row r="550" spans="1:27" ht="15.75" customHeight="1">
      <c r="A550" s="37" t="s">
        <v>645</v>
      </c>
      <c r="B550" s="37" t="s">
        <v>646</v>
      </c>
      <c r="C550" s="37" t="s">
        <v>84</v>
      </c>
      <c r="D550" s="37" t="s">
        <v>54</v>
      </c>
      <c r="E550" s="37">
        <v>18</v>
      </c>
      <c r="F550" s="37">
        <v>24</v>
      </c>
      <c r="G550" s="37">
        <v>18</v>
      </c>
      <c r="H550" s="37">
        <v>24</v>
      </c>
      <c r="I550" s="37" t="s">
        <v>86</v>
      </c>
      <c r="J550" s="37" t="s">
        <v>86</v>
      </c>
      <c r="K550" s="37" t="s">
        <v>86</v>
      </c>
      <c r="L550" s="37" t="s">
        <v>86</v>
      </c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</row>
    <row r="551" spans="1:27" ht="15.75" customHeight="1">
      <c r="A551" s="37" t="s">
        <v>645</v>
      </c>
      <c r="B551" s="37" t="s">
        <v>647</v>
      </c>
      <c r="C551" s="37" t="s">
        <v>88</v>
      </c>
      <c r="D551" s="37" t="s">
        <v>52</v>
      </c>
      <c r="E551" s="37">
        <v>17</v>
      </c>
      <c r="F551" s="37">
        <v>21</v>
      </c>
      <c r="G551" s="37">
        <v>17</v>
      </c>
      <c r="H551" s="37">
        <v>21</v>
      </c>
      <c r="I551" s="37" t="s">
        <v>86</v>
      </c>
      <c r="J551" s="37" t="s">
        <v>86</v>
      </c>
      <c r="K551" s="37" t="s">
        <v>86</v>
      </c>
      <c r="L551" s="37" t="s">
        <v>86</v>
      </c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</row>
    <row r="552" spans="1:27" ht="15.75" customHeight="1">
      <c r="A552" s="37" t="s">
        <v>645</v>
      </c>
      <c r="B552" s="37" t="s">
        <v>648</v>
      </c>
      <c r="C552" s="37" t="s">
        <v>84</v>
      </c>
      <c r="D552" s="37" t="s">
        <v>54</v>
      </c>
      <c r="E552" s="37">
        <v>18</v>
      </c>
      <c r="F552" s="37">
        <v>27</v>
      </c>
      <c r="G552" s="37">
        <v>18</v>
      </c>
      <c r="H552" s="37">
        <v>24</v>
      </c>
      <c r="I552" s="37" t="s">
        <v>86</v>
      </c>
      <c r="J552" s="37" t="s">
        <v>86</v>
      </c>
      <c r="K552" s="37" t="s">
        <v>86</v>
      </c>
      <c r="L552" s="37" t="s">
        <v>86</v>
      </c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</row>
    <row r="553" spans="1:27" ht="15.75" customHeight="1">
      <c r="A553" s="37" t="s">
        <v>645</v>
      </c>
      <c r="B553" s="37" t="s">
        <v>649</v>
      </c>
      <c r="C553" s="37" t="s">
        <v>84</v>
      </c>
      <c r="D553" s="37" t="s">
        <v>54</v>
      </c>
      <c r="E553" s="37">
        <v>18</v>
      </c>
      <c r="F553" s="37">
        <v>25</v>
      </c>
      <c r="G553" s="37">
        <v>18</v>
      </c>
      <c r="H553" s="37">
        <v>25</v>
      </c>
      <c r="I553" s="37" t="s">
        <v>86</v>
      </c>
      <c r="J553" s="37" t="s">
        <v>86</v>
      </c>
      <c r="K553" s="37" t="s">
        <v>86</v>
      </c>
      <c r="L553" s="37" t="s">
        <v>86</v>
      </c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</row>
    <row r="554" spans="1:27" ht="15.75" customHeight="1">
      <c r="A554" s="37" t="s">
        <v>645</v>
      </c>
      <c r="B554" s="37" t="s">
        <v>650</v>
      </c>
      <c r="C554" s="37" t="s">
        <v>84</v>
      </c>
      <c r="D554" s="37" t="s">
        <v>54</v>
      </c>
      <c r="E554" s="37">
        <v>17</v>
      </c>
      <c r="F554" s="37">
        <v>17</v>
      </c>
      <c r="G554" s="37">
        <v>17</v>
      </c>
      <c r="H554" s="37">
        <v>17</v>
      </c>
      <c r="I554" s="37" t="s">
        <v>86</v>
      </c>
      <c r="J554" s="37" t="s">
        <v>86</v>
      </c>
      <c r="K554" s="37" t="s">
        <v>86</v>
      </c>
      <c r="L554" s="37" t="s">
        <v>86</v>
      </c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</row>
    <row r="555" spans="1:27" ht="15.75" customHeight="1">
      <c r="A555" s="37" t="s">
        <v>645</v>
      </c>
      <c r="B555" s="37" t="s">
        <v>651</v>
      </c>
      <c r="C555" s="37" t="s">
        <v>84</v>
      </c>
      <c r="D555" s="37" t="s">
        <v>54</v>
      </c>
      <c r="E555" s="37">
        <v>12</v>
      </c>
      <c r="F555" s="37">
        <v>17</v>
      </c>
      <c r="G555" s="37">
        <v>12</v>
      </c>
      <c r="H555" s="37">
        <v>17</v>
      </c>
      <c r="I555" s="37" t="s">
        <v>86</v>
      </c>
      <c r="J555" s="37" t="s">
        <v>86</v>
      </c>
      <c r="K555" s="37" t="s">
        <v>86</v>
      </c>
      <c r="L555" s="37" t="s">
        <v>86</v>
      </c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</row>
    <row r="556" spans="1:27" ht="15.75" customHeight="1">
      <c r="A556" s="37" t="s">
        <v>645</v>
      </c>
      <c r="B556" s="37" t="s">
        <v>652</v>
      </c>
      <c r="C556" s="37" t="s">
        <v>84</v>
      </c>
      <c r="D556" s="37" t="s">
        <v>54</v>
      </c>
      <c r="E556" s="37">
        <v>15</v>
      </c>
      <c r="F556" s="37">
        <v>20</v>
      </c>
      <c r="G556" s="37">
        <v>15</v>
      </c>
      <c r="H556" s="37">
        <v>20</v>
      </c>
      <c r="I556" s="37" t="s">
        <v>86</v>
      </c>
      <c r="J556" s="37" t="s">
        <v>86</v>
      </c>
      <c r="K556" s="37" t="s">
        <v>86</v>
      </c>
      <c r="L556" s="37" t="s">
        <v>86</v>
      </c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</row>
    <row r="557" spans="1:27" ht="15.75" customHeight="1">
      <c r="A557" s="37" t="s">
        <v>645</v>
      </c>
      <c r="B557" s="37" t="s">
        <v>653</v>
      </c>
      <c r="C557" s="37" t="s">
        <v>84</v>
      </c>
      <c r="D557" s="37" t="s">
        <v>51</v>
      </c>
      <c r="E557" s="37">
        <v>18</v>
      </c>
      <c r="F557" s="37">
        <v>19</v>
      </c>
      <c r="G557" s="37">
        <v>18</v>
      </c>
      <c r="H557" s="37">
        <v>19</v>
      </c>
      <c r="I557" s="37" t="s">
        <v>86</v>
      </c>
      <c r="J557" s="37" t="s">
        <v>86</v>
      </c>
      <c r="K557" s="37" t="s">
        <v>86</v>
      </c>
      <c r="L557" s="37" t="s">
        <v>86</v>
      </c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</row>
    <row r="558" spans="1:27" ht="15.75" customHeight="1">
      <c r="A558" s="37" t="s">
        <v>645</v>
      </c>
      <c r="B558" s="37" t="s">
        <v>654</v>
      </c>
      <c r="C558" s="37" t="s">
        <v>84</v>
      </c>
      <c r="D558" s="37" t="s">
        <v>54</v>
      </c>
      <c r="E558" s="37">
        <v>17</v>
      </c>
      <c r="F558" s="37">
        <v>17</v>
      </c>
      <c r="G558" s="37">
        <v>17</v>
      </c>
      <c r="H558" s="37">
        <v>17</v>
      </c>
      <c r="I558" s="37" t="s">
        <v>86</v>
      </c>
      <c r="J558" s="37" t="s">
        <v>86</v>
      </c>
      <c r="K558" s="37" t="s">
        <v>86</v>
      </c>
      <c r="L558" s="37" t="s">
        <v>86</v>
      </c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</row>
    <row r="559" spans="1:27" ht="15.75" customHeight="1">
      <c r="A559" s="37" t="s">
        <v>645</v>
      </c>
      <c r="B559" s="37" t="s">
        <v>655</v>
      </c>
      <c r="C559" s="37" t="s">
        <v>88</v>
      </c>
      <c r="D559" s="37" t="s">
        <v>54</v>
      </c>
      <c r="E559" s="37">
        <v>17</v>
      </c>
      <c r="F559" s="37">
        <v>23</v>
      </c>
      <c r="G559" s="37">
        <v>17</v>
      </c>
      <c r="H559" s="37">
        <v>23</v>
      </c>
      <c r="I559" s="37" t="s">
        <v>86</v>
      </c>
      <c r="J559" s="37" t="s">
        <v>86</v>
      </c>
      <c r="K559" s="37" t="s">
        <v>86</v>
      </c>
      <c r="L559" s="37" t="s">
        <v>86</v>
      </c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</row>
    <row r="560" spans="1:27" ht="15.75" customHeight="1">
      <c r="A560" s="37" t="s">
        <v>645</v>
      </c>
      <c r="B560" s="37" t="s">
        <v>656</v>
      </c>
      <c r="C560" s="37" t="s">
        <v>88</v>
      </c>
      <c r="D560" s="37" t="s">
        <v>54</v>
      </c>
      <c r="E560" s="37">
        <v>15</v>
      </c>
      <c r="F560" s="37">
        <v>17</v>
      </c>
      <c r="G560" s="37">
        <v>15</v>
      </c>
      <c r="H560" s="37">
        <v>17</v>
      </c>
      <c r="I560" s="37" t="s">
        <v>86</v>
      </c>
      <c r="J560" s="37" t="s">
        <v>86</v>
      </c>
      <c r="K560" s="37" t="s">
        <v>86</v>
      </c>
      <c r="L560" s="37" t="s">
        <v>86</v>
      </c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</row>
    <row r="561" spans="1:27" ht="15.75" customHeight="1">
      <c r="A561" s="37" t="s">
        <v>645</v>
      </c>
      <c r="B561" s="37" t="s">
        <v>657</v>
      </c>
      <c r="C561" s="37" t="s">
        <v>88</v>
      </c>
      <c r="D561" s="37" t="s">
        <v>54</v>
      </c>
      <c r="E561" s="37">
        <v>18</v>
      </c>
      <c r="F561" s="37">
        <v>20</v>
      </c>
      <c r="G561" s="37">
        <v>18</v>
      </c>
      <c r="H561" s="37">
        <v>20</v>
      </c>
      <c r="I561" s="37" t="s">
        <v>86</v>
      </c>
      <c r="J561" s="37" t="s">
        <v>86</v>
      </c>
      <c r="K561" s="37" t="s">
        <v>86</v>
      </c>
      <c r="L561" s="37" t="s">
        <v>86</v>
      </c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</row>
    <row r="562" spans="1:27" ht="15.75" customHeight="1">
      <c r="A562" s="37" t="s">
        <v>645</v>
      </c>
      <c r="B562" s="37" t="s">
        <v>658</v>
      </c>
      <c r="C562" s="37" t="s">
        <v>84</v>
      </c>
      <c r="D562" s="37" t="s">
        <v>54</v>
      </c>
      <c r="E562" s="37">
        <v>15</v>
      </c>
      <c r="F562" s="37">
        <v>24</v>
      </c>
      <c r="G562" s="37">
        <v>15</v>
      </c>
      <c r="H562" s="37">
        <v>24</v>
      </c>
      <c r="I562" s="37" t="s">
        <v>86</v>
      </c>
      <c r="J562" s="37" t="s">
        <v>86</v>
      </c>
      <c r="K562" s="37" t="s">
        <v>86</v>
      </c>
      <c r="L562" s="37" t="s">
        <v>86</v>
      </c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</row>
    <row r="563" spans="1:27" ht="15.75" customHeight="1">
      <c r="A563" s="37" t="s">
        <v>645</v>
      </c>
      <c r="B563" s="37" t="s">
        <v>659</v>
      </c>
      <c r="C563" s="37" t="s">
        <v>84</v>
      </c>
      <c r="D563" s="37" t="s">
        <v>54</v>
      </c>
      <c r="E563" s="37">
        <v>17</v>
      </c>
      <c r="F563" s="37">
        <v>23</v>
      </c>
      <c r="G563" s="37">
        <v>17</v>
      </c>
      <c r="H563" s="37">
        <v>23</v>
      </c>
      <c r="I563" s="37" t="s">
        <v>86</v>
      </c>
      <c r="J563" s="37" t="s">
        <v>86</v>
      </c>
      <c r="K563" s="37" t="s">
        <v>86</v>
      </c>
      <c r="L563" s="37" t="s">
        <v>86</v>
      </c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</row>
    <row r="564" spans="1:27" ht="15.75" customHeight="1">
      <c r="A564" s="37" t="s">
        <v>645</v>
      </c>
      <c r="B564" s="37" t="s">
        <v>660</v>
      </c>
      <c r="C564" s="37" t="s">
        <v>84</v>
      </c>
      <c r="D564" s="37" t="s">
        <v>55</v>
      </c>
      <c r="E564" s="37">
        <v>17</v>
      </c>
      <c r="F564" s="37">
        <v>23</v>
      </c>
      <c r="G564" s="37">
        <v>17</v>
      </c>
      <c r="H564" s="37">
        <v>23</v>
      </c>
      <c r="I564" s="37" t="s">
        <v>86</v>
      </c>
      <c r="J564" s="37" t="s">
        <v>86</v>
      </c>
      <c r="K564" s="37" t="s">
        <v>86</v>
      </c>
      <c r="L564" s="37" t="s">
        <v>86</v>
      </c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</row>
    <row r="565" spans="1:27" ht="15.75" customHeight="1">
      <c r="A565" s="37" t="s">
        <v>645</v>
      </c>
      <c r="B565" s="37" t="s">
        <v>661</v>
      </c>
      <c r="C565" s="37" t="s">
        <v>84</v>
      </c>
      <c r="D565" s="37" t="s">
        <v>54</v>
      </c>
      <c r="E565" s="37">
        <v>15</v>
      </c>
      <c r="F565" s="37">
        <v>21</v>
      </c>
      <c r="G565" s="37">
        <v>15</v>
      </c>
      <c r="H565" s="37">
        <v>21</v>
      </c>
      <c r="I565" s="37" t="s">
        <v>86</v>
      </c>
      <c r="J565" s="37" t="s">
        <v>86</v>
      </c>
      <c r="K565" s="37" t="s">
        <v>86</v>
      </c>
      <c r="L565" s="37" t="s">
        <v>86</v>
      </c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</row>
    <row r="566" spans="1:27" ht="15.75" customHeight="1">
      <c r="A566" s="37" t="s">
        <v>645</v>
      </c>
      <c r="B566" s="37" t="s">
        <v>662</v>
      </c>
      <c r="C566" s="37" t="s">
        <v>88</v>
      </c>
      <c r="D566" s="37" t="s">
        <v>54</v>
      </c>
      <c r="E566" s="37">
        <v>17</v>
      </c>
      <c r="F566" s="37">
        <v>24</v>
      </c>
      <c r="G566" s="37">
        <v>17</v>
      </c>
      <c r="H566" s="37">
        <v>24</v>
      </c>
      <c r="I566" s="37" t="s">
        <v>86</v>
      </c>
      <c r="J566" s="37" t="s">
        <v>86</v>
      </c>
      <c r="K566" s="37" t="s">
        <v>86</v>
      </c>
      <c r="L566" s="37" t="s">
        <v>86</v>
      </c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</row>
    <row r="567" spans="1:27" ht="15.75" customHeight="1">
      <c r="A567" s="37" t="s">
        <v>645</v>
      </c>
      <c r="B567" s="37" t="s">
        <v>663</v>
      </c>
      <c r="C567" s="37" t="s">
        <v>88</v>
      </c>
      <c r="D567" s="37" t="s">
        <v>54</v>
      </c>
      <c r="E567" s="37">
        <v>20</v>
      </c>
      <c r="F567" s="37">
        <v>21</v>
      </c>
      <c r="G567" s="37">
        <v>20</v>
      </c>
      <c r="H567" s="37">
        <v>21</v>
      </c>
      <c r="I567" s="37" t="s">
        <v>86</v>
      </c>
      <c r="J567" s="37" t="s">
        <v>86</v>
      </c>
      <c r="K567" s="37" t="s">
        <v>86</v>
      </c>
      <c r="L567" s="37" t="s">
        <v>86</v>
      </c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</row>
    <row r="568" spans="1:27" ht="15.75" customHeight="1">
      <c r="A568" s="37" t="s">
        <v>645</v>
      </c>
      <c r="B568" s="37" t="s">
        <v>664</v>
      </c>
      <c r="C568" s="37" t="s">
        <v>84</v>
      </c>
      <c r="D568" s="37" t="s">
        <v>54</v>
      </c>
      <c r="E568" s="37">
        <v>17</v>
      </c>
      <c r="F568" s="37">
        <v>17</v>
      </c>
      <c r="G568" s="37">
        <v>17</v>
      </c>
      <c r="H568" s="37">
        <v>17</v>
      </c>
      <c r="I568" s="37" t="s">
        <v>86</v>
      </c>
      <c r="J568" s="37" t="s">
        <v>86</v>
      </c>
      <c r="K568" s="37" t="s">
        <v>86</v>
      </c>
      <c r="L568" s="37" t="s">
        <v>86</v>
      </c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</row>
    <row r="569" spans="1:27" ht="15.75" customHeight="1">
      <c r="A569" s="37" t="s">
        <v>645</v>
      </c>
      <c r="B569" s="37" t="s">
        <v>665</v>
      </c>
      <c r="C569" s="37" t="s">
        <v>88</v>
      </c>
      <c r="D569" s="37" t="s">
        <v>54</v>
      </c>
      <c r="E569" s="37">
        <v>17</v>
      </c>
      <c r="F569" s="37">
        <v>17</v>
      </c>
      <c r="G569" s="37">
        <v>17</v>
      </c>
      <c r="H569" s="37">
        <v>17</v>
      </c>
      <c r="I569" s="37" t="s">
        <v>86</v>
      </c>
      <c r="J569" s="37" t="s">
        <v>86</v>
      </c>
      <c r="K569" s="37" t="s">
        <v>86</v>
      </c>
      <c r="L569" s="37" t="s">
        <v>86</v>
      </c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</row>
    <row r="570" spans="1:27" ht="15.75" customHeight="1">
      <c r="A570" s="37" t="s">
        <v>645</v>
      </c>
      <c r="B570" s="37" t="s">
        <v>666</v>
      </c>
      <c r="C570" s="37" t="s">
        <v>88</v>
      </c>
      <c r="D570" s="37" t="s">
        <v>54</v>
      </c>
      <c r="E570" s="37">
        <v>19</v>
      </c>
      <c r="F570" s="37">
        <v>21</v>
      </c>
      <c r="G570" s="37">
        <v>19</v>
      </c>
      <c r="H570" s="37">
        <v>21</v>
      </c>
      <c r="I570" s="37" t="s">
        <v>86</v>
      </c>
      <c r="J570" s="37" t="s">
        <v>86</v>
      </c>
      <c r="K570" s="37" t="s">
        <v>86</v>
      </c>
      <c r="L570" s="37" t="s">
        <v>86</v>
      </c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</row>
    <row r="571" spans="1:27" ht="15.75" customHeight="1">
      <c r="A571" s="37" t="s">
        <v>645</v>
      </c>
      <c r="B571" s="37" t="s">
        <v>667</v>
      </c>
      <c r="C571" s="37" t="s">
        <v>84</v>
      </c>
      <c r="D571" s="37" t="s">
        <v>54</v>
      </c>
      <c r="E571" s="37">
        <v>20</v>
      </c>
      <c r="F571" s="37">
        <v>26</v>
      </c>
      <c r="G571" s="37">
        <v>20</v>
      </c>
      <c r="H571" s="37">
        <v>26</v>
      </c>
      <c r="I571" s="37" t="s">
        <v>86</v>
      </c>
      <c r="J571" s="37" t="s">
        <v>86</v>
      </c>
      <c r="K571" s="37" t="s">
        <v>86</v>
      </c>
      <c r="L571" s="37" t="s">
        <v>86</v>
      </c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</row>
    <row r="572" spans="1:27" ht="15.75" customHeight="1">
      <c r="A572" s="37" t="s">
        <v>645</v>
      </c>
      <c r="B572" s="37" t="s">
        <v>668</v>
      </c>
      <c r="C572" s="37" t="s">
        <v>84</v>
      </c>
      <c r="D572" s="37" t="s">
        <v>55</v>
      </c>
      <c r="E572" s="37">
        <v>17</v>
      </c>
      <c r="F572" s="37">
        <v>17</v>
      </c>
      <c r="G572" s="37">
        <v>17</v>
      </c>
      <c r="H572" s="37">
        <v>17</v>
      </c>
      <c r="I572" s="37" t="s">
        <v>86</v>
      </c>
      <c r="J572" s="37" t="s">
        <v>86</v>
      </c>
      <c r="K572" s="37" t="s">
        <v>86</v>
      </c>
      <c r="L572" s="37" t="s">
        <v>86</v>
      </c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</row>
    <row r="573" spans="1:27" ht="15.75" customHeight="1">
      <c r="A573" s="37" t="s">
        <v>645</v>
      </c>
      <c r="B573" s="37" t="s">
        <v>669</v>
      </c>
      <c r="C573" s="37" t="s">
        <v>84</v>
      </c>
      <c r="D573" s="37" t="s">
        <v>54</v>
      </c>
      <c r="E573" s="37">
        <v>20</v>
      </c>
      <c r="F573" s="37">
        <v>28</v>
      </c>
      <c r="G573" s="37">
        <v>20</v>
      </c>
      <c r="H573" s="37">
        <v>28</v>
      </c>
      <c r="I573" s="37" t="s">
        <v>86</v>
      </c>
      <c r="J573" s="37" t="s">
        <v>86</v>
      </c>
      <c r="K573" s="37" t="s">
        <v>86</v>
      </c>
      <c r="L573" s="37" t="s">
        <v>86</v>
      </c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</row>
    <row r="574" spans="1:27" ht="15.75" customHeight="1">
      <c r="A574" s="37" t="s">
        <v>645</v>
      </c>
      <c r="B574" s="37" t="s">
        <v>670</v>
      </c>
      <c r="C574" s="37" t="s">
        <v>88</v>
      </c>
      <c r="D574" s="37" t="s">
        <v>54</v>
      </c>
      <c r="E574" s="37">
        <v>15</v>
      </c>
      <c r="F574" s="37">
        <v>27</v>
      </c>
      <c r="G574" s="37">
        <v>15</v>
      </c>
      <c r="H574" s="37">
        <v>27</v>
      </c>
      <c r="I574" s="37" t="s">
        <v>86</v>
      </c>
      <c r="J574" s="37" t="s">
        <v>86</v>
      </c>
      <c r="K574" s="37" t="s">
        <v>86</v>
      </c>
      <c r="L574" s="37" t="s">
        <v>86</v>
      </c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</row>
    <row r="575" spans="1:27" ht="15.75" customHeight="1">
      <c r="A575" s="37" t="s">
        <v>645</v>
      </c>
      <c r="B575" s="37" t="s">
        <v>671</v>
      </c>
      <c r="C575" s="37" t="s">
        <v>84</v>
      </c>
      <c r="D575" s="37" t="s">
        <v>54</v>
      </c>
      <c r="E575" s="37">
        <v>18</v>
      </c>
      <c r="F575" s="37">
        <v>26</v>
      </c>
      <c r="G575" s="37">
        <v>18</v>
      </c>
      <c r="H575" s="37">
        <v>26</v>
      </c>
      <c r="I575" s="37" t="s">
        <v>86</v>
      </c>
      <c r="J575" s="37" t="s">
        <v>86</v>
      </c>
      <c r="K575" s="37" t="s">
        <v>86</v>
      </c>
      <c r="L575" s="37" t="s">
        <v>86</v>
      </c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</row>
    <row r="576" spans="1:27" ht="15.75" customHeight="1">
      <c r="A576" s="37" t="s">
        <v>645</v>
      </c>
      <c r="B576" s="37" t="s">
        <v>672</v>
      </c>
      <c r="C576" s="37" t="s">
        <v>84</v>
      </c>
      <c r="D576" s="37" t="s">
        <v>54</v>
      </c>
      <c r="E576" s="37">
        <v>14</v>
      </c>
      <c r="F576" s="37">
        <v>26</v>
      </c>
      <c r="G576" s="37">
        <v>14</v>
      </c>
      <c r="H576" s="37">
        <v>26</v>
      </c>
      <c r="I576" s="37" t="s">
        <v>86</v>
      </c>
      <c r="J576" s="37" t="s">
        <v>86</v>
      </c>
      <c r="K576" s="37" t="s">
        <v>86</v>
      </c>
      <c r="L576" s="37" t="s">
        <v>86</v>
      </c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</row>
    <row r="577" spans="1:27" ht="15.75" customHeight="1">
      <c r="A577" s="37" t="s">
        <v>645</v>
      </c>
      <c r="B577" s="37" t="s">
        <v>673</v>
      </c>
      <c r="C577" s="37" t="s">
        <v>84</v>
      </c>
      <c r="D577" s="37" t="s">
        <v>54</v>
      </c>
      <c r="E577" s="37">
        <v>17</v>
      </c>
      <c r="F577" s="37">
        <v>29</v>
      </c>
      <c r="G577" s="37">
        <v>17</v>
      </c>
      <c r="H577" s="37">
        <v>29</v>
      </c>
      <c r="I577" s="37" t="s">
        <v>86</v>
      </c>
      <c r="J577" s="37" t="s">
        <v>86</v>
      </c>
      <c r="K577" s="37" t="s">
        <v>86</v>
      </c>
      <c r="L577" s="37" t="s">
        <v>86</v>
      </c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</row>
    <row r="578" spans="1:27" ht="15.75" customHeight="1">
      <c r="A578" s="37" t="s">
        <v>645</v>
      </c>
      <c r="B578" s="37" t="s">
        <v>674</v>
      </c>
      <c r="C578" s="37" t="s">
        <v>88</v>
      </c>
      <c r="D578" s="37" t="s">
        <v>54</v>
      </c>
      <c r="E578" s="37">
        <v>18</v>
      </c>
      <c r="F578" s="37">
        <v>27</v>
      </c>
      <c r="G578" s="37">
        <v>17</v>
      </c>
      <c r="H578" s="37">
        <v>27</v>
      </c>
      <c r="I578" s="37" t="s">
        <v>86</v>
      </c>
      <c r="J578" s="37" t="s">
        <v>86</v>
      </c>
      <c r="K578" s="37" t="s">
        <v>86</v>
      </c>
      <c r="L578" s="37" t="s">
        <v>86</v>
      </c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</row>
    <row r="579" spans="1:27" ht="15.75" customHeight="1">
      <c r="A579" s="37" t="s">
        <v>645</v>
      </c>
      <c r="B579" s="37" t="s">
        <v>675</v>
      </c>
      <c r="C579" s="37" t="s">
        <v>88</v>
      </c>
      <c r="D579" s="37" t="s">
        <v>54</v>
      </c>
      <c r="E579" s="37">
        <v>19</v>
      </c>
      <c r="F579" s="37">
        <v>31</v>
      </c>
      <c r="G579" s="37">
        <v>19</v>
      </c>
      <c r="H579" s="37">
        <v>31</v>
      </c>
      <c r="I579" s="37" t="s">
        <v>86</v>
      </c>
      <c r="J579" s="37" t="s">
        <v>86</v>
      </c>
      <c r="K579" s="37" t="s">
        <v>86</v>
      </c>
      <c r="L579" s="37" t="s">
        <v>86</v>
      </c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</row>
    <row r="580" spans="1:27" ht="15.75" customHeight="1">
      <c r="A580" s="37" t="s">
        <v>645</v>
      </c>
      <c r="B580" s="37" t="s">
        <v>676</v>
      </c>
      <c r="C580" s="37" t="s">
        <v>88</v>
      </c>
      <c r="D580" s="37" t="s">
        <v>54</v>
      </c>
      <c r="E580" s="37">
        <v>15</v>
      </c>
      <c r="F580" s="37">
        <v>36</v>
      </c>
      <c r="G580" s="37">
        <v>15</v>
      </c>
      <c r="H580" s="37">
        <v>36</v>
      </c>
      <c r="I580" s="37" t="s">
        <v>86</v>
      </c>
      <c r="J580" s="37" t="s">
        <v>125</v>
      </c>
      <c r="K580" s="37" t="s">
        <v>86</v>
      </c>
      <c r="L580" s="37" t="s">
        <v>125</v>
      </c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</row>
    <row r="581" spans="1:27" ht="15.75" customHeight="1">
      <c r="A581" s="37" t="s">
        <v>645</v>
      </c>
      <c r="B581" s="37" t="s">
        <v>677</v>
      </c>
      <c r="C581" s="37" t="s">
        <v>88</v>
      </c>
      <c r="D581" s="37" t="s">
        <v>54</v>
      </c>
      <c r="E581" s="37">
        <v>17</v>
      </c>
      <c r="F581" s="37">
        <v>26</v>
      </c>
      <c r="G581" s="37">
        <v>17</v>
      </c>
      <c r="H581" s="37">
        <v>26</v>
      </c>
      <c r="I581" s="37" t="s">
        <v>86</v>
      </c>
      <c r="J581" s="37" t="s">
        <v>86</v>
      </c>
      <c r="K581" s="37" t="s">
        <v>86</v>
      </c>
      <c r="L581" s="37" t="s">
        <v>86</v>
      </c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</row>
    <row r="582" spans="1:27" ht="15.75" customHeight="1">
      <c r="A582" s="37" t="s">
        <v>645</v>
      </c>
      <c r="B582" s="37" t="s">
        <v>678</v>
      </c>
      <c r="C582" s="37" t="s">
        <v>88</v>
      </c>
      <c r="D582" s="37" t="s">
        <v>54</v>
      </c>
      <c r="E582" s="37">
        <v>19</v>
      </c>
      <c r="F582" s="37">
        <v>30</v>
      </c>
      <c r="G582" s="37">
        <v>19</v>
      </c>
      <c r="H582" s="37">
        <v>30</v>
      </c>
      <c r="I582" s="37" t="s">
        <v>86</v>
      </c>
      <c r="J582" s="37" t="s">
        <v>86</v>
      </c>
      <c r="K582" s="37" t="s">
        <v>86</v>
      </c>
      <c r="L582" s="37" t="s">
        <v>86</v>
      </c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</row>
    <row r="583" spans="1:27" ht="15.75" customHeight="1">
      <c r="A583" s="37" t="s">
        <v>645</v>
      </c>
      <c r="B583" s="37" t="s">
        <v>679</v>
      </c>
      <c r="C583" s="37" t="s">
        <v>84</v>
      </c>
      <c r="D583" s="37" t="s">
        <v>54</v>
      </c>
      <c r="E583" s="37">
        <v>15</v>
      </c>
      <c r="F583" s="37">
        <v>36</v>
      </c>
      <c r="G583" s="37">
        <v>15</v>
      </c>
      <c r="H583" s="37">
        <v>36</v>
      </c>
      <c r="I583" s="37" t="s">
        <v>86</v>
      </c>
      <c r="J583" s="37" t="s">
        <v>125</v>
      </c>
      <c r="K583" s="37" t="s">
        <v>86</v>
      </c>
      <c r="L583" s="37" t="s">
        <v>125</v>
      </c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</row>
    <row r="584" spans="1:27" ht="15.75" customHeight="1">
      <c r="A584" s="37" t="s">
        <v>645</v>
      </c>
      <c r="B584" s="37" t="s">
        <v>680</v>
      </c>
      <c r="C584" s="37" t="s">
        <v>84</v>
      </c>
      <c r="D584" s="37" t="s">
        <v>54</v>
      </c>
      <c r="E584" s="37">
        <v>18</v>
      </c>
      <c r="F584" s="37">
        <v>18</v>
      </c>
      <c r="G584" s="37">
        <v>18</v>
      </c>
      <c r="H584" s="37">
        <v>18</v>
      </c>
      <c r="I584" s="37" t="s">
        <v>86</v>
      </c>
      <c r="J584" s="37" t="s">
        <v>86</v>
      </c>
      <c r="K584" s="37" t="s">
        <v>86</v>
      </c>
      <c r="L584" s="37" t="s">
        <v>86</v>
      </c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</row>
    <row r="585" spans="1:27" ht="15.75" customHeight="1">
      <c r="A585" s="37" t="s">
        <v>645</v>
      </c>
      <c r="B585" s="37" t="s">
        <v>681</v>
      </c>
      <c r="C585" s="37" t="s">
        <v>84</v>
      </c>
      <c r="D585" s="37" t="s">
        <v>54</v>
      </c>
      <c r="E585" s="37">
        <v>17</v>
      </c>
      <c r="F585" s="37">
        <v>30</v>
      </c>
      <c r="G585" s="37">
        <v>17</v>
      </c>
      <c r="H585" s="37">
        <v>30</v>
      </c>
      <c r="I585" s="37" t="s">
        <v>86</v>
      </c>
      <c r="J585" s="37" t="s">
        <v>86</v>
      </c>
      <c r="K585" s="37" t="s">
        <v>86</v>
      </c>
      <c r="L585" s="37" t="s">
        <v>86</v>
      </c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</row>
    <row r="586" spans="1:27" ht="15.75" customHeight="1">
      <c r="A586" s="37" t="s">
        <v>645</v>
      </c>
      <c r="B586" s="37" t="s">
        <v>682</v>
      </c>
      <c r="C586" s="37" t="s">
        <v>84</v>
      </c>
      <c r="D586" s="37" t="s">
        <v>54</v>
      </c>
      <c r="E586" s="37">
        <v>23</v>
      </c>
      <c r="F586" s="37">
        <v>28</v>
      </c>
      <c r="G586" s="37">
        <v>23</v>
      </c>
      <c r="H586" s="37">
        <v>28</v>
      </c>
      <c r="I586" s="37" t="s">
        <v>86</v>
      </c>
      <c r="J586" s="37" t="s">
        <v>86</v>
      </c>
      <c r="K586" s="37" t="s">
        <v>86</v>
      </c>
      <c r="L586" s="37" t="s">
        <v>86</v>
      </c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</row>
    <row r="587" spans="1:27" ht="15.75" customHeight="1">
      <c r="A587" s="37" t="s">
        <v>645</v>
      </c>
      <c r="B587" s="37" t="s">
        <v>683</v>
      </c>
      <c r="C587" s="37" t="s">
        <v>88</v>
      </c>
      <c r="D587" s="37" t="s">
        <v>54</v>
      </c>
      <c r="E587" s="37">
        <v>20</v>
      </c>
      <c r="F587" s="37">
        <v>30</v>
      </c>
      <c r="G587" s="37">
        <v>20</v>
      </c>
      <c r="H587" s="37">
        <v>30</v>
      </c>
      <c r="I587" s="37" t="s">
        <v>86</v>
      </c>
      <c r="J587" s="37" t="s">
        <v>86</v>
      </c>
      <c r="K587" s="37" t="s">
        <v>86</v>
      </c>
      <c r="L587" s="37" t="s">
        <v>86</v>
      </c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</row>
    <row r="588" spans="1:27" ht="15.75" customHeight="1">
      <c r="A588" s="37" t="s">
        <v>645</v>
      </c>
      <c r="B588" s="37" t="s">
        <v>684</v>
      </c>
      <c r="C588" s="37" t="s">
        <v>84</v>
      </c>
      <c r="D588" s="37" t="s">
        <v>54</v>
      </c>
      <c r="E588" s="37">
        <v>18</v>
      </c>
      <c r="F588" s="37">
        <v>27</v>
      </c>
      <c r="G588" s="37">
        <v>18</v>
      </c>
      <c r="H588" s="37">
        <v>27</v>
      </c>
      <c r="I588" s="37" t="s">
        <v>86</v>
      </c>
      <c r="J588" s="37" t="s">
        <v>86</v>
      </c>
      <c r="K588" s="37" t="s">
        <v>86</v>
      </c>
      <c r="L588" s="37" t="s">
        <v>86</v>
      </c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</row>
    <row r="589" spans="1:27" ht="15.75" customHeight="1">
      <c r="A589" s="37" t="s">
        <v>645</v>
      </c>
      <c r="B589" s="37" t="s">
        <v>685</v>
      </c>
      <c r="C589" s="37" t="s">
        <v>84</v>
      </c>
      <c r="D589" s="37" t="s">
        <v>52</v>
      </c>
      <c r="E589" s="37">
        <v>17</v>
      </c>
      <c r="F589" s="37">
        <v>26</v>
      </c>
      <c r="G589" s="37">
        <v>17</v>
      </c>
      <c r="H589" s="37">
        <v>26</v>
      </c>
      <c r="I589" s="37" t="s">
        <v>86</v>
      </c>
      <c r="J589" s="37" t="s">
        <v>86</v>
      </c>
      <c r="K589" s="37" t="s">
        <v>86</v>
      </c>
      <c r="L589" s="37" t="s">
        <v>86</v>
      </c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</row>
    <row r="590" spans="1:27" ht="15.75" customHeight="1">
      <c r="A590" s="37" t="s">
        <v>645</v>
      </c>
      <c r="B590" s="37" t="s">
        <v>686</v>
      </c>
      <c r="C590" s="37" t="s">
        <v>88</v>
      </c>
      <c r="D590" s="37" t="s">
        <v>54</v>
      </c>
      <c r="E590" s="37">
        <v>17</v>
      </c>
      <c r="F590" s="37">
        <v>34</v>
      </c>
      <c r="G590" s="37">
        <v>17</v>
      </c>
      <c r="H590" s="37">
        <v>34</v>
      </c>
      <c r="I590" s="37" t="s">
        <v>86</v>
      </c>
      <c r="J590" s="37" t="s">
        <v>86</v>
      </c>
      <c r="K590" s="37" t="s">
        <v>86</v>
      </c>
      <c r="L590" s="37" t="s">
        <v>86</v>
      </c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</row>
    <row r="591" spans="1:27" ht="15.75" customHeight="1">
      <c r="A591" s="37" t="s">
        <v>645</v>
      </c>
      <c r="B591" s="37" t="s">
        <v>687</v>
      </c>
      <c r="C591" s="37" t="s">
        <v>88</v>
      </c>
      <c r="D591" s="37" t="s">
        <v>54</v>
      </c>
      <c r="E591" s="37">
        <v>21</v>
      </c>
      <c r="F591" s="37">
        <v>44</v>
      </c>
      <c r="G591" s="37">
        <v>21</v>
      </c>
      <c r="H591" s="37">
        <v>44</v>
      </c>
      <c r="I591" s="37" t="s">
        <v>86</v>
      </c>
      <c r="J591" s="37" t="s">
        <v>112</v>
      </c>
      <c r="K591" s="37" t="s">
        <v>86</v>
      </c>
      <c r="L591" s="37" t="s">
        <v>112</v>
      </c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</row>
    <row r="592" spans="1:27" ht="15.75" customHeight="1">
      <c r="A592" s="37" t="s">
        <v>645</v>
      </c>
      <c r="B592" s="37" t="s">
        <v>688</v>
      </c>
      <c r="C592" s="37" t="s">
        <v>84</v>
      </c>
      <c r="D592" s="37" t="s">
        <v>54</v>
      </c>
      <c r="E592" s="37">
        <v>19</v>
      </c>
      <c r="F592" s="37">
        <v>30</v>
      </c>
      <c r="G592" s="37">
        <v>19</v>
      </c>
      <c r="H592" s="37">
        <v>30</v>
      </c>
      <c r="I592" s="37" t="s">
        <v>86</v>
      </c>
      <c r="J592" s="37" t="s">
        <v>86</v>
      </c>
      <c r="K592" s="37" t="s">
        <v>86</v>
      </c>
      <c r="L592" s="37" t="s">
        <v>86</v>
      </c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</row>
    <row r="593" spans="1:27" ht="15.75" customHeight="1">
      <c r="A593" s="37" t="s">
        <v>645</v>
      </c>
      <c r="B593" s="37" t="s">
        <v>689</v>
      </c>
      <c r="C593" s="37" t="s">
        <v>84</v>
      </c>
      <c r="D593" s="37" t="s">
        <v>54</v>
      </c>
      <c r="E593" s="37">
        <v>17</v>
      </c>
      <c r="F593" s="37">
        <v>26</v>
      </c>
      <c r="G593" s="37">
        <v>17</v>
      </c>
      <c r="H593" s="37">
        <v>26</v>
      </c>
      <c r="I593" s="37" t="s">
        <v>86</v>
      </c>
      <c r="J593" s="37" t="s">
        <v>86</v>
      </c>
      <c r="K593" s="37" t="s">
        <v>86</v>
      </c>
      <c r="L593" s="37" t="s">
        <v>86</v>
      </c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</row>
    <row r="594" spans="1:27" ht="15.75" customHeight="1">
      <c r="A594" s="37" t="s">
        <v>645</v>
      </c>
      <c r="B594" s="37" t="s">
        <v>690</v>
      </c>
      <c r="C594" s="37" t="s">
        <v>84</v>
      </c>
      <c r="D594" s="37" t="s">
        <v>54</v>
      </c>
      <c r="E594" s="37">
        <v>17</v>
      </c>
      <c r="F594" s="37">
        <v>29</v>
      </c>
      <c r="G594" s="37">
        <v>17</v>
      </c>
      <c r="H594" s="37">
        <v>29</v>
      </c>
      <c r="I594" s="37" t="s">
        <v>86</v>
      </c>
      <c r="J594" s="37" t="s">
        <v>86</v>
      </c>
      <c r="K594" s="37" t="s">
        <v>86</v>
      </c>
      <c r="L594" s="37" t="s">
        <v>86</v>
      </c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</row>
    <row r="595" spans="1:27" ht="15.75" customHeight="1">
      <c r="A595" s="37" t="s">
        <v>645</v>
      </c>
      <c r="B595" s="37" t="s">
        <v>691</v>
      </c>
      <c r="C595" s="37" t="s">
        <v>88</v>
      </c>
      <c r="D595" s="37" t="s">
        <v>54</v>
      </c>
      <c r="E595" s="37">
        <v>18</v>
      </c>
      <c r="F595" s="37">
        <v>42</v>
      </c>
      <c r="G595" s="37">
        <v>17</v>
      </c>
      <c r="H595" s="37">
        <v>41</v>
      </c>
      <c r="I595" s="37" t="s">
        <v>86</v>
      </c>
      <c r="J595" s="37" t="s">
        <v>112</v>
      </c>
      <c r="K595" s="37" t="s">
        <v>86</v>
      </c>
      <c r="L595" s="37" t="s">
        <v>112</v>
      </c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</row>
    <row r="596" spans="1:27" ht="15.75" customHeight="1">
      <c r="A596" s="37" t="s">
        <v>645</v>
      </c>
      <c r="B596" s="37" t="s">
        <v>692</v>
      </c>
      <c r="C596" s="37" t="s">
        <v>84</v>
      </c>
      <c r="D596" s="37" t="s">
        <v>54</v>
      </c>
      <c r="E596" s="37">
        <v>17</v>
      </c>
      <c r="F596" s="37">
        <v>27</v>
      </c>
      <c r="G596" s="37">
        <v>17</v>
      </c>
      <c r="H596" s="37">
        <v>27</v>
      </c>
      <c r="I596" s="37" t="s">
        <v>86</v>
      </c>
      <c r="J596" s="37" t="s">
        <v>86</v>
      </c>
      <c r="K596" s="37" t="s">
        <v>86</v>
      </c>
      <c r="L596" s="37" t="s">
        <v>86</v>
      </c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</row>
    <row r="597" spans="1:27" ht="15.75" customHeight="1">
      <c r="A597" s="37" t="s">
        <v>645</v>
      </c>
      <c r="B597" s="37" t="s">
        <v>693</v>
      </c>
      <c r="C597" s="37" t="s">
        <v>84</v>
      </c>
      <c r="D597" s="37" t="s">
        <v>54</v>
      </c>
      <c r="E597" s="37">
        <v>19</v>
      </c>
      <c r="F597" s="37">
        <v>31</v>
      </c>
      <c r="G597" s="37">
        <v>19</v>
      </c>
      <c r="H597" s="37">
        <v>31</v>
      </c>
      <c r="I597" s="37" t="s">
        <v>86</v>
      </c>
      <c r="J597" s="37" t="s">
        <v>86</v>
      </c>
      <c r="K597" s="37" t="s">
        <v>86</v>
      </c>
      <c r="L597" s="37" t="s">
        <v>86</v>
      </c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</row>
    <row r="598" spans="1:27" ht="15.75" customHeight="1">
      <c r="A598" s="37" t="s">
        <v>645</v>
      </c>
      <c r="B598" s="37" t="s">
        <v>694</v>
      </c>
      <c r="C598" s="37" t="s">
        <v>88</v>
      </c>
      <c r="D598" s="37" t="s">
        <v>54</v>
      </c>
      <c r="E598" s="37">
        <v>21</v>
      </c>
      <c r="F598" s="37">
        <v>26</v>
      </c>
      <c r="G598" s="37">
        <v>21</v>
      </c>
      <c r="H598" s="37">
        <v>26</v>
      </c>
      <c r="I598" s="37" t="s">
        <v>86</v>
      </c>
      <c r="J598" s="37" t="s">
        <v>86</v>
      </c>
      <c r="K598" s="37" t="s">
        <v>86</v>
      </c>
      <c r="L598" s="37" t="s">
        <v>86</v>
      </c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</row>
    <row r="599" spans="1:27" ht="15.75" customHeight="1">
      <c r="A599" s="37" t="s">
        <v>645</v>
      </c>
      <c r="B599" s="37" t="s">
        <v>695</v>
      </c>
      <c r="C599" s="37" t="s">
        <v>88</v>
      </c>
      <c r="D599" s="37" t="s">
        <v>54</v>
      </c>
      <c r="E599" s="37">
        <v>18</v>
      </c>
      <c r="F599" s="37">
        <v>36</v>
      </c>
      <c r="G599" s="37">
        <v>18</v>
      </c>
      <c r="H599" s="37">
        <v>36</v>
      </c>
      <c r="I599" s="37" t="s">
        <v>86</v>
      </c>
      <c r="J599" s="37" t="s">
        <v>125</v>
      </c>
      <c r="K599" s="37" t="s">
        <v>86</v>
      </c>
      <c r="L599" s="37" t="s">
        <v>125</v>
      </c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</row>
    <row r="600" spans="1:27" ht="15.75" customHeight="1">
      <c r="A600" s="37" t="s">
        <v>645</v>
      </c>
      <c r="B600" s="37" t="s">
        <v>696</v>
      </c>
      <c r="C600" s="37" t="s">
        <v>88</v>
      </c>
      <c r="D600" s="37" t="s">
        <v>51</v>
      </c>
      <c r="E600" s="37">
        <v>15</v>
      </c>
      <c r="F600" s="37">
        <v>28</v>
      </c>
      <c r="G600" s="37">
        <v>15</v>
      </c>
      <c r="H600" s="37">
        <v>28</v>
      </c>
      <c r="I600" s="37" t="s">
        <v>86</v>
      </c>
      <c r="J600" s="37" t="s">
        <v>86</v>
      </c>
      <c r="K600" s="37" t="s">
        <v>86</v>
      </c>
      <c r="L600" s="37" t="s">
        <v>86</v>
      </c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</row>
    <row r="601" spans="1:27" ht="15.75" customHeight="1">
      <c r="A601" s="37" t="s">
        <v>645</v>
      </c>
      <c r="B601" s="37" t="s">
        <v>697</v>
      </c>
      <c r="C601" s="37" t="s">
        <v>84</v>
      </c>
      <c r="D601" s="37" t="s">
        <v>54</v>
      </c>
      <c r="E601" s="37">
        <v>19</v>
      </c>
      <c r="F601" s="37">
        <v>29</v>
      </c>
      <c r="G601" s="37">
        <v>19</v>
      </c>
      <c r="H601" s="37">
        <v>29</v>
      </c>
      <c r="I601" s="37" t="s">
        <v>86</v>
      </c>
      <c r="J601" s="37" t="s">
        <v>86</v>
      </c>
      <c r="K601" s="37" t="s">
        <v>86</v>
      </c>
      <c r="L601" s="37" t="s">
        <v>86</v>
      </c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</row>
    <row r="602" spans="1:27" ht="15.75" customHeight="1">
      <c r="A602" s="37" t="s">
        <v>645</v>
      </c>
      <c r="B602" s="37" t="s">
        <v>698</v>
      </c>
      <c r="C602" s="37" t="s">
        <v>88</v>
      </c>
      <c r="D602" s="37" t="s">
        <v>54</v>
      </c>
      <c r="E602" s="37">
        <v>15</v>
      </c>
      <c r="F602" s="37">
        <v>30</v>
      </c>
      <c r="G602" s="37">
        <v>15</v>
      </c>
      <c r="H602" s="37">
        <v>30</v>
      </c>
      <c r="I602" s="37" t="s">
        <v>86</v>
      </c>
      <c r="J602" s="37" t="s">
        <v>86</v>
      </c>
      <c r="K602" s="37" t="s">
        <v>86</v>
      </c>
      <c r="L602" s="37" t="s">
        <v>86</v>
      </c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</row>
    <row r="603" spans="1:27" ht="15.75" customHeight="1">
      <c r="A603" s="37" t="s">
        <v>645</v>
      </c>
      <c r="B603" s="37" t="s">
        <v>699</v>
      </c>
      <c r="C603" s="37" t="s">
        <v>88</v>
      </c>
      <c r="D603" s="37" t="s">
        <v>54</v>
      </c>
      <c r="E603" s="37">
        <v>19</v>
      </c>
      <c r="F603" s="37">
        <v>33</v>
      </c>
      <c r="G603" s="37">
        <v>19</v>
      </c>
      <c r="H603" s="37">
        <v>33</v>
      </c>
      <c r="I603" s="37" t="s">
        <v>86</v>
      </c>
      <c r="J603" s="37" t="s">
        <v>86</v>
      </c>
      <c r="K603" s="37" t="s">
        <v>86</v>
      </c>
      <c r="L603" s="37" t="s">
        <v>86</v>
      </c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</row>
    <row r="604" spans="1:27" ht="15.75" customHeight="1">
      <c r="A604" s="37" t="s">
        <v>645</v>
      </c>
      <c r="B604" s="37" t="s">
        <v>700</v>
      </c>
      <c r="C604" s="37" t="s">
        <v>88</v>
      </c>
      <c r="D604" s="37" t="s">
        <v>54</v>
      </c>
      <c r="E604" s="37">
        <v>17</v>
      </c>
      <c r="F604" s="37">
        <v>27</v>
      </c>
      <c r="G604" s="37">
        <v>17</v>
      </c>
      <c r="H604" s="37">
        <v>27</v>
      </c>
      <c r="I604" s="37" t="s">
        <v>86</v>
      </c>
      <c r="J604" s="37" t="s">
        <v>86</v>
      </c>
      <c r="K604" s="37" t="s">
        <v>86</v>
      </c>
      <c r="L604" s="37" t="s">
        <v>86</v>
      </c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</row>
    <row r="605" spans="1:27" ht="15.75" customHeight="1">
      <c r="A605" s="37" t="s">
        <v>645</v>
      </c>
      <c r="B605" s="37" t="s">
        <v>701</v>
      </c>
      <c r="C605" s="37" t="s">
        <v>88</v>
      </c>
      <c r="D605" s="37" t="s">
        <v>54</v>
      </c>
      <c r="E605" s="37">
        <v>17</v>
      </c>
      <c r="F605" s="37">
        <v>27</v>
      </c>
      <c r="G605" s="37">
        <v>17</v>
      </c>
      <c r="H605" s="37">
        <v>27</v>
      </c>
      <c r="I605" s="37" t="s">
        <v>86</v>
      </c>
      <c r="J605" s="37" t="s">
        <v>86</v>
      </c>
      <c r="K605" s="37" t="s">
        <v>86</v>
      </c>
      <c r="L605" s="37" t="s">
        <v>86</v>
      </c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</row>
    <row r="606" spans="1:27" ht="15.75" customHeight="1">
      <c r="A606" s="37" t="s">
        <v>645</v>
      </c>
      <c r="B606" s="37" t="s">
        <v>702</v>
      </c>
      <c r="C606" s="37" t="s">
        <v>84</v>
      </c>
      <c r="D606" s="37" t="s">
        <v>54</v>
      </c>
      <c r="E606" s="37">
        <v>17</v>
      </c>
      <c r="F606" s="37">
        <v>28</v>
      </c>
      <c r="G606" s="37">
        <v>17</v>
      </c>
      <c r="H606" s="37">
        <v>28</v>
      </c>
      <c r="I606" s="37" t="s">
        <v>86</v>
      </c>
      <c r="J606" s="37" t="s">
        <v>86</v>
      </c>
      <c r="K606" s="37" t="s">
        <v>86</v>
      </c>
      <c r="L606" s="37" t="s">
        <v>86</v>
      </c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</row>
    <row r="607" spans="1:27" ht="15.75" customHeight="1">
      <c r="A607" s="37" t="s">
        <v>645</v>
      </c>
      <c r="B607" s="37" t="s">
        <v>703</v>
      </c>
      <c r="C607" s="37" t="s">
        <v>88</v>
      </c>
      <c r="D607" s="37" t="s">
        <v>54</v>
      </c>
      <c r="E607" s="37">
        <v>17</v>
      </c>
      <c r="F607" s="37">
        <v>27</v>
      </c>
      <c r="G607" s="37">
        <v>17</v>
      </c>
      <c r="H607" s="37">
        <v>27</v>
      </c>
      <c r="I607" s="37" t="s">
        <v>86</v>
      </c>
      <c r="J607" s="37" t="s">
        <v>86</v>
      </c>
      <c r="K607" s="37" t="s">
        <v>86</v>
      </c>
      <c r="L607" s="37" t="s">
        <v>86</v>
      </c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</row>
    <row r="608" spans="1:27" ht="15.75" customHeight="1">
      <c r="A608" s="37" t="s">
        <v>645</v>
      </c>
      <c r="B608" s="37" t="s">
        <v>704</v>
      </c>
      <c r="C608" s="37" t="s">
        <v>88</v>
      </c>
      <c r="D608" s="37" t="s">
        <v>54</v>
      </c>
      <c r="E608" s="37">
        <v>16</v>
      </c>
      <c r="F608" s="37">
        <v>29</v>
      </c>
      <c r="G608" s="37">
        <v>16</v>
      </c>
      <c r="H608" s="37">
        <v>29</v>
      </c>
      <c r="I608" s="37" t="s">
        <v>86</v>
      </c>
      <c r="J608" s="37" t="s">
        <v>86</v>
      </c>
      <c r="K608" s="37" t="s">
        <v>86</v>
      </c>
      <c r="L608" s="37" t="s">
        <v>86</v>
      </c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</row>
    <row r="609" spans="1:27" ht="15.75" customHeight="1">
      <c r="A609" s="37" t="s">
        <v>645</v>
      </c>
      <c r="B609" s="37" t="s">
        <v>705</v>
      </c>
      <c r="C609" s="37" t="s">
        <v>84</v>
      </c>
      <c r="D609" s="37" t="s">
        <v>54</v>
      </c>
      <c r="E609" s="37">
        <v>16</v>
      </c>
      <c r="F609" s="37">
        <v>31</v>
      </c>
      <c r="G609" s="37">
        <v>16</v>
      </c>
      <c r="H609" s="37">
        <v>31</v>
      </c>
      <c r="I609" s="37" t="s">
        <v>86</v>
      </c>
      <c r="J609" s="37" t="s">
        <v>86</v>
      </c>
      <c r="K609" s="37" t="s">
        <v>86</v>
      </c>
      <c r="L609" s="37" t="s">
        <v>86</v>
      </c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</row>
    <row r="610" spans="1:27" ht="15.75" customHeight="1">
      <c r="A610" s="37" t="s">
        <v>645</v>
      </c>
      <c r="B610" s="37" t="s">
        <v>706</v>
      </c>
      <c r="C610" s="37" t="s">
        <v>84</v>
      </c>
      <c r="D610" s="37" t="s">
        <v>54</v>
      </c>
      <c r="E610" s="37">
        <v>19</v>
      </c>
      <c r="F610" s="37">
        <v>26</v>
      </c>
      <c r="G610" s="37">
        <v>19</v>
      </c>
      <c r="H610" s="37">
        <v>26</v>
      </c>
      <c r="I610" s="37" t="s">
        <v>86</v>
      </c>
      <c r="J610" s="37" t="s">
        <v>86</v>
      </c>
      <c r="K610" s="37" t="s">
        <v>86</v>
      </c>
      <c r="L610" s="37" t="s">
        <v>86</v>
      </c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</row>
    <row r="611" spans="1:27" ht="15.75" customHeight="1">
      <c r="A611" s="37" t="s">
        <v>645</v>
      </c>
      <c r="B611" s="37" t="s">
        <v>707</v>
      </c>
      <c r="C611" s="37" t="s">
        <v>88</v>
      </c>
      <c r="D611" s="37" t="s">
        <v>54</v>
      </c>
      <c r="E611" s="37">
        <v>18</v>
      </c>
      <c r="F611" s="37">
        <v>29</v>
      </c>
      <c r="G611" s="37">
        <v>18</v>
      </c>
      <c r="H611" s="37">
        <v>29</v>
      </c>
      <c r="I611" s="37" t="s">
        <v>86</v>
      </c>
      <c r="J611" s="37" t="s">
        <v>86</v>
      </c>
      <c r="K611" s="37" t="s">
        <v>86</v>
      </c>
      <c r="L611" s="37" t="s">
        <v>86</v>
      </c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</row>
    <row r="612" spans="1:27" ht="15.75" customHeight="1">
      <c r="A612" s="37" t="s">
        <v>645</v>
      </c>
      <c r="B612" s="37" t="s">
        <v>708</v>
      </c>
      <c r="C612" s="37" t="s">
        <v>88</v>
      </c>
      <c r="D612" s="37" t="s">
        <v>54</v>
      </c>
      <c r="E612" s="37">
        <v>17</v>
      </c>
      <c r="F612" s="37">
        <v>30</v>
      </c>
      <c r="G612" s="37">
        <v>17</v>
      </c>
      <c r="H612" s="37">
        <v>30</v>
      </c>
      <c r="I612" s="37" t="s">
        <v>86</v>
      </c>
      <c r="J612" s="37" t="s">
        <v>86</v>
      </c>
      <c r="K612" s="37" t="s">
        <v>86</v>
      </c>
      <c r="L612" s="37" t="s">
        <v>86</v>
      </c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</row>
    <row r="613" spans="1:27" ht="15.75" customHeight="1">
      <c r="A613" s="37" t="s">
        <v>645</v>
      </c>
      <c r="B613" s="37" t="s">
        <v>709</v>
      </c>
      <c r="C613" s="37" t="s">
        <v>88</v>
      </c>
      <c r="D613" s="37" t="s">
        <v>54</v>
      </c>
      <c r="E613" s="37">
        <v>26</v>
      </c>
      <c r="F613" s="37">
        <v>30</v>
      </c>
      <c r="G613" s="37">
        <v>26</v>
      </c>
      <c r="H613" s="37">
        <v>30</v>
      </c>
      <c r="I613" s="37" t="s">
        <v>86</v>
      </c>
      <c r="J613" s="37" t="s">
        <v>86</v>
      </c>
      <c r="K613" s="37" t="s">
        <v>86</v>
      </c>
      <c r="L613" s="37" t="s">
        <v>86</v>
      </c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</row>
    <row r="614" spans="1:27" ht="15.75" customHeight="1">
      <c r="A614" s="37" t="s">
        <v>645</v>
      </c>
      <c r="B614" s="37" t="s">
        <v>710</v>
      </c>
      <c r="C614" s="37" t="s">
        <v>84</v>
      </c>
      <c r="D614" s="37" t="s">
        <v>54</v>
      </c>
      <c r="E614" s="37">
        <v>17</v>
      </c>
      <c r="F614" s="37">
        <v>26</v>
      </c>
      <c r="G614" s="37">
        <v>17</v>
      </c>
      <c r="H614" s="37">
        <v>26</v>
      </c>
      <c r="I614" s="37" t="s">
        <v>86</v>
      </c>
      <c r="J614" s="37" t="s">
        <v>86</v>
      </c>
      <c r="K614" s="37" t="s">
        <v>86</v>
      </c>
      <c r="L614" s="37" t="s">
        <v>86</v>
      </c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</row>
    <row r="615" spans="1:27" ht="15.75" customHeight="1">
      <c r="A615" s="37" t="s">
        <v>645</v>
      </c>
      <c r="B615" s="37" t="s">
        <v>711</v>
      </c>
      <c r="C615" s="37" t="s">
        <v>88</v>
      </c>
      <c r="D615" s="37" t="s">
        <v>54</v>
      </c>
      <c r="E615" s="37">
        <v>17</v>
      </c>
      <c r="F615" s="37">
        <v>42</v>
      </c>
      <c r="G615" s="37">
        <v>19</v>
      </c>
      <c r="H615" s="37">
        <v>43</v>
      </c>
      <c r="I615" s="37" t="s">
        <v>86</v>
      </c>
      <c r="J615" s="37" t="s">
        <v>112</v>
      </c>
      <c r="K615" s="37" t="s">
        <v>86</v>
      </c>
      <c r="L615" s="37" t="s">
        <v>112</v>
      </c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</row>
    <row r="616" spans="1:27" ht="15.75" customHeight="1">
      <c r="A616" s="37" t="s">
        <v>645</v>
      </c>
      <c r="B616" s="37" t="s">
        <v>712</v>
      </c>
      <c r="C616" s="37" t="s">
        <v>88</v>
      </c>
      <c r="D616" s="37" t="s">
        <v>54</v>
      </c>
      <c r="E616" s="37">
        <v>17</v>
      </c>
      <c r="F616" s="37">
        <v>42</v>
      </c>
      <c r="G616" s="37">
        <v>17</v>
      </c>
      <c r="H616" s="37">
        <v>43</v>
      </c>
      <c r="I616" s="37" t="s">
        <v>86</v>
      </c>
      <c r="J616" s="37" t="s">
        <v>112</v>
      </c>
      <c r="K616" s="37" t="s">
        <v>86</v>
      </c>
      <c r="L616" s="37" t="s">
        <v>112</v>
      </c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</row>
    <row r="617" spans="1:27" ht="15.75" customHeight="1">
      <c r="A617" s="37" t="s">
        <v>645</v>
      </c>
      <c r="B617" s="37" t="s">
        <v>713</v>
      </c>
      <c r="C617" s="37" t="s">
        <v>88</v>
      </c>
      <c r="D617" s="37" t="s">
        <v>55</v>
      </c>
      <c r="E617" s="37">
        <v>18</v>
      </c>
      <c r="F617" s="37">
        <v>18</v>
      </c>
      <c r="G617" s="37">
        <v>17</v>
      </c>
      <c r="H617" s="37">
        <v>17</v>
      </c>
      <c r="I617" s="37" t="s">
        <v>86</v>
      </c>
      <c r="J617" s="37" t="s">
        <v>86</v>
      </c>
      <c r="K617" s="37" t="s">
        <v>86</v>
      </c>
      <c r="L617" s="37" t="s">
        <v>86</v>
      </c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</row>
    <row r="618" spans="1:27" ht="15.75" customHeight="1">
      <c r="A618" s="37" t="s">
        <v>645</v>
      </c>
      <c r="B618" s="37" t="s">
        <v>714</v>
      </c>
      <c r="C618" s="37" t="s">
        <v>84</v>
      </c>
      <c r="D618" s="37" t="s">
        <v>54</v>
      </c>
      <c r="E618" s="37">
        <v>19</v>
      </c>
      <c r="F618" s="37">
        <v>39</v>
      </c>
      <c r="G618" s="37">
        <v>19</v>
      </c>
      <c r="H618" s="37">
        <v>39</v>
      </c>
      <c r="I618" s="37" t="s">
        <v>86</v>
      </c>
      <c r="J618" s="37" t="s">
        <v>125</v>
      </c>
      <c r="K618" s="37" t="s">
        <v>86</v>
      </c>
      <c r="L618" s="37" t="s">
        <v>125</v>
      </c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</row>
    <row r="619" spans="1:27" ht="15.75" customHeight="1">
      <c r="A619" s="37" t="s">
        <v>645</v>
      </c>
      <c r="B619" s="37" t="s">
        <v>715</v>
      </c>
      <c r="C619" s="37" t="s">
        <v>88</v>
      </c>
      <c r="D619" s="37" t="s">
        <v>54</v>
      </c>
      <c r="E619" s="37">
        <v>19</v>
      </c>
      <c r="F619" s="37">
        <v>39</v>
      </c>
      <c r="G619" s="37">
        <v>19</v>
      </c>
      <c r="H619" s="37">
        <v>39</v>
      </c>
      <c r="I619" s="37" t="s">
        <v>86</v>
      </c>
      <c r="J619" s="37" t="s">
        <v>125</v>
      </c>
      <c r="K619" s="37" t="s">
        <v>86</v>
      </c>
      <c r="L619" s="37" t="s">
        <v>125</v>
      </c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</row>
    <row r="620" spans="1:27" ht="15.75" customHeight="1">
      <c r="A620" s="37" t="s">
        <v>645</v>
      </c>
      <c r="B620" s="37" t="s">
        <v>716</v>
      </c>
      <c r="C620" s="37" t="s">
        <v>88</v>
      </c>
      <c r="D620" s="37" t="s">
        <v>54</v>
      </c>
      <c r="E620" s="37">
        <v>17</v>
      </c>
      <c r="F620" s="37">
        <v>39</v>
      </c>
      <c r="G620" s="37">
        <v>17</v>
      </c>
      <c r="H620" s="37">
        <v>39</v>
      </c>
      <c r="I620" s="37" t="s">
        <v>86</v>
      </c>
      <c r="J620" s="37" t="s">
        <v>125</v>
      </c>
      <c r="K620" s="37" t="s">
        <v>86</v>
      </c>
      <c r="L620" s="37" t="s">
        <v>125</v>
      </c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</row>
    <row r="621" spans="1:27" ht="15.75" customHeight="1">
      <c r="A621" s="37" t="s">
        <v>645</v>
      </c>
      <c r="B621" s="37" t="s">
        <v>717</v>
      </c>
      <c r="C621" s="37" t="s">
        <v>84</v>
      </c>
      <c r="D621" s="37" t="s">
        <v>54</v>
      </c>
      <c r="E621" s="37">
        <v>18</v>
      </c>
      <c r="F621" s="37">
        <v>38</v>
      </c>
      <c r="G621" s="37">
        <v>18</v>
      </c>
      <c r="H621" s="37">
        <v>38</v>
      </c>
      <c r="I621" s="37" t="s">
        <v>86</v>
      </c>
      <c r="J621" s="37" t="s">
        <v>125</v>
      </c>
      <c r="K621" s="37" t="s">
        <v>86</v>
      </c>
      <c r="L621" s="37" t="s">
        <v>125</v>
      </c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</row>
    <row r="622" spans="1:27" ht="15.75" customHeight="1">
      <c r="A622" s="37" t="s">
        <v>645</v>
      </c>
      <c r="B622" s="37" t="s">
        <v>718</v>
      </c>
      <c r="C622" s="37" t="s">
        <v>84</v>
      </c>
      <c r="D622" s="37" t="s">
        <v>54</v>
      </c>
      <c r="E622" s="37">
        <v>19</v>
      </c>
      <c r="F622" s="37">
        <v>37</v>
      </c>
      <c r="G622" s="37">
        <v>19</v>
      </c>
      <c r="H622" s="37">
        <v>37</v>
      </c>
      <c r="I622" s="37" t="s">
        <v>86</v>
      </c>
      <c r="J622" s="37" t="s">
        <v>125</v>
      </c>
      <c r="K622" s="37" t="s">
        <v>86</v>
      </c>
      <c r="L622" s="37" t="s">
        <v>125</v>
      </c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</row>
    <row r="623" spans="1:27" ht="15.75" customHeight="1">
      <c r="A623" s="37" t="s">
        <v>645</v>
      </c>
      <c r="B623" s="37" t="s">
        <v>719</v>
      </c>
      <c r="C623" s="37" t="s">
        <v>84</v>
      </c>
      <c r="D623" s="37" t="s">
        <v>54</v>
      </c>
      <c r="E623" s="37">
        <v>16</v>
      </c>
      <c r="F623" s="37">
        <v>37</v>
      </c>
      <c r="G623" s="37">
        <v>16</v>
      </c>
      <c r="H623" s="37">
        <v>37</v>
      </c>
      <c r="I623" s="37" t="s">
        <v>86</v>
      </c>
      <c r="J623" s="37" t="s">
        <v>125</v>
      </c>
      <c r="K623" s="37" t="s">
        <v>86</v>
      </c>
      <c r="L623" s="37" t="s">
        <v>125</v>
      </c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</row>
    <row r="624" spans="1:27" ht="15.75" customHeight="1">
      <c r="A624" s="37" t="s">
        <v>645</v>
      </c>
      <c r="B624" s="37" t="s">
        <v>720</v>
      </c>
      <c r="C624" s="37" t="s">
        <v>84</v>
      </c>
      <c r="D624" s="37" t="s">
        <v>54</v>
      </c>
      <c r="E624" s="37">
        <v>17</v>
      </c>
      <c r="F624" s="37">
        <v>97</v>
      </c>
      <c r="G624" s="37">
        <v>17</v>
      </c>
      <c r="H624" s="37">
        <v>95</v>
      </c>
      <c r="I624" s="37" t="s">
        <v>86</v>
      </c>
      <c r="J624" s="37" t="s">
        <v>112</v>
      </c>
      <c r="K624" s="37" t="s">
        <v>86</v>
      </c>
      <c r="L624" s="37" t="s">
        <v>112</v>
      </c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</row>
    <row r="625" spans="1:27" ht="15.75" customHeight="1">
      <c r="A625" s="37" t="s">
        <v>645</v>
      </c>
      <c r="B625" s="37" t="s">
        <v>721</v>
      </c>
      <c r="C625" s="37" t="s">
        <v>84</v>
      </c>
      <c r="D625" s="37" t="s">
        <v>54</v>
      </c>
      <c r="E625" s="37">
        <v>17</v>
      </c>
      <c r="F625" s="37">
        <v>60</v>
      </c>
      <c r="G625" s="37">
        <v>17</v>
      </c>
      <c r="H625" s="37">
        <v>68</v>
      </c>
      <c r="I625" s="37" t="s">
        <v>86</v>
      </c>
      <c r="J625" s="37" t="s">
        <v>112</v>
      </c>
      <c r="K625" s="37" t="s">
        <v>86</v>
      </c>
      <c r="L625" s="37" t="s">
        <v>112</v>
      </c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</row>
    <row r="626" spans="1:27" ht="15.75" customHeight="1">
      <c r="A626" s="37" t="s">
        <v>645</v>
      </c>
      <c r="B626" s="37" t="s">
        <v>722</v>
      </c>
      <c r="C626" s="37" t="s">
        <v>84</v>
      </c>
      <c r="D626" s="37" t="s">
        <v>54</v>
      </c>
      <c r="E626" s="37">
        <v>19</v>
      </c>
      <c r="F626" s="37">
        <v>57</v>
      </c>
      <c r="G626" s="37">
        <v>19</v>
      </c>
      <c r="H626" s="37">
        <v>67</v>
      </c>
      <c r="I626" s="37" t="s">
        <v>86</v>
      </c>
      <c r="J626" s="37" t="s">
        <v>112</v>
      </c>
      <c r="K626" s="37" t="s">
        <v>86</v>
      </c>
      <c r="L626" s="37" t="s">
        <v>112</v>
      </c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</row>
    <row r="627" spans="1:27" ht="15.75" customHeight="1">
      <c r="A627" s="37" t="s">
        <v>645</v>
      </c>
      <c r="B627" s="37" t="s">
        <v>723</v>
      </c>
      <c r="C627" s="37" t="s">
        <v>88</v>
      </c>
      <c r="D627" s="37" t="s">
        <v>54</v>
      </c>
      <c r="E627" s="37">
        <v>18</v>
      </c>
      <c r="F627" s="37">
        <v>52</v>
      </c>
      <c r="G627" s="37">
        <v>18</v>
      </c>
      <c r="H627" s="37">
        <v>59</v>
      </c>
      <c r="I627" s="37" t="s">
        <v>86</v>
      </c>
      <c r="J627" s="37" t="s">
        <v>112</v>
      </c>
      <c r="K627" s="37" t="s">
        <v>86</v>
      </c>
      <c r="L627" s="37" t="s">
        <v>112</v>
      </c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</row>
    <row r="628" spans="1:27" ht="15.75" customHeight="1">
      <c r="A628" s="37" t="s">
        <v>645</v>
      </c>
      <c r="B628" s="37" t="s">
        <v>724</v>
      </c>
      <c r="C628" s="37" t="s">
        <v>88</v>
      </c>
      <c r="D628" s="37" t="s">
        <v>54</v>
      </c>
      <c r="E628" s="37">
        <v>30</v>
      </c>
      <c r="F628" s="37">
        <v>49</v>
      </c>
      <c r="G628" s="37">
        <v>30</v>
      </c>
      <c r="H628" s="37">
        <v>52</v>
      </c>
      <c r="I628" s="37" t="s">
        <v>86</v>
      </c>
      <c r="J628" s="37" t="s">
        <v>112</v>
      </c>
      <c r="K628" s="37" t="s">
        <v>86</v>
      </c>
      <c r="L628" s="37" t="s">
        <v>112</v>
      </c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</row>
    <row r="629" spans="1:27" ht="15.75" customHeight="1">
      <c r="A629" s="37" t="s">
        <v>645</v>
      </c>
      <c r="B629" s="37" t="s">
        <v>725</v>
      </c>
      <c r="C629" s="37" t="s">
        <v>84</v>
      </c>
      <c r="D629" s="37" t="s">
        <v>54</v>
      </c>
      <c r="E629" s="37">
        <v>17</v>
      </c>
      <c r="F629" s="37">
        <v>44</v>
      </c>
      <c r="G629" s="37">
        <v>17</v>
      </c>
      <c r="H629" s="37">
        <v>43</v>
      </c>
      <c r="I629" s="37" t="s">
        <v>86</v>
      </c>
      <c r="J629" s="37" t="s">
        <v>112</v>
      </c>
      <c r="K629" s="37" t="s">
        <v>86</v>
      </c>
      <c r="L629" s="37" t="s">
        <v>112</v>
      </c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</row>
    <row r="630" spans="1:27" ht="15.75" customHeight="1">
      <c r="A630" s="37" t="s">
        <v>645</v>
      </c>
      <c r="B630" s="37" t="s">
        <v>726</v>
      </c>
      <c r="C630" s="37" t="s">
        <v>88</v>
      </c>
      <c r="D630" s="37" t="s">
        <v>54</v>
      </c>
      <c r="E630" s="37">
        <v>20</v>
      </c>
      <c r="F630" s="37">
        <v>43</v>
      </c>
      <c r="G630" s="37">
        <v>20</v>
      </c>
      <c r="H630" s="37">
        <v>45</v>
      </c>
      <c r="I630" s="37" t="s">
        <v>86</v>
      </c>
      <c r="J630" s="37" t="s">
        <v>112</v>
      </c>
      <c r="K630" s="37" t="s">
        <v>86</v>
      </c>
      <c r="L630" s="37" t="s">
        <v>112</v>
      </c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</row>
    <row r="631" spans="1:27" ht="15.75" customHeight="1">
      <c r="A631" s="37" t="s">
        <v>645</v>
      </c>
      <c r="B631" s="37" t="s">
        <v>727</v>
      </c>
      <c r="C631" s="37" t="s">
        <v>84</v>
      </c>
      <c r="D631" s="37" t="s">
        <v>54</v>
      </c>
      <c r="E631" s="37">
        <v>18</v>
      </c>
      <c r="F631" s="37">
        <v>40</v>
      </c>
      <c r="G631" s="37">
        <v>18</v>
      </c>
      <c r="H631" s="37">
        <v>42</v>
      </c>
      <c r="I631" s="37" t="s">
        <v>86</v>
      </c>
      <c r="J631" s="37" t="s">
        <v>112</v>
      </c>
      <c r="K631" s="37" t="s">
        <v>86</v>
      </c>
      <c r="L631" s="37" t="s">
        <v>112</v>
      </c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</row>
    <row r="632" spans="1:27" ht="15.75" customHeight="1">
      <c r="A632" s="37" t="s">
        <v>645</v>
      </c>
      <c r="B632" s="37" t="s">
        <v>728</v>
      </c>
      <c r="C632" s="37" t="s">
        <v>88</v>
      </c>
      <c r="D632" s="37" t="s">
        <v>54</v>
      </c>
      <c r="E632" s="37">
        <v>21</v>
      </c>
      <c r="F632" s="37">
        <v>63</v>
      </c>
      <c r="G632" s="37">
        <v>21</v>
      </c>
      <c r="H632" s="37">
        <v>107</v>
      </c>
      <c r="I632" s="37" t="s">
        <v>86</v>
      </c>
      <c r="J632" s="37" t="s">
        <v>112</v>
      </c>
      <c r="K632" s="37" t="s">
        <v>86</v>
      </c>
      <c r="L632" s="37" t="s">
        <v>112</v>
      </c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</row>
    <row r="633" spans="1:27" ht="15.75" customHeight="1">
      <c r="A633" s="37" t="s">
        <v>729</v>
      </c>
      <c r="B633" s="37" t="s">
        <v>730</v>
      </c>
      <c r="C633" s="37" t="s">
        <v>88</v>
      </c>
      <c r="D633" s="37" t="s">
        <v>54</v>
      </c>
      <c r="E633" s="37">
        <v>18</v>
      </c>
      <c r="F633" s="37">
        <v>20</v>
      </c>
      <c r="G633" s="37">
        <v>18</v>
      </c>
      <c r="H633" s="37">
        <v>20</v>
      </c>
      <c r="I633" s="37" t="s">
        <v>86</v>
      </c>
      <c r="J633" s="37" t="s">
        <v>86</v>
      </c>
      <c r="K633" s="37" t="s">
        <v>86</v>
      </c>
      <c r="L633" s="37" t="s">
        <v>86</v>
      </c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</row>
    <row r="634" spans="1:27" ht="15.75" customHeight="1">
      <c r="A634" s="37" t="s">
        <v>729</v>
      </c>
      <c r="B634" s="37" t="s">
        <v>731</v>
      </c>
      <c r="C634" s="37" t="s">
        <v>88</v>
      </c>
      <c r="D634" s="37" t="s">
        <v>52</v>
      </c>
      <c r="E634" s="37">
        <v>16</v>
      </c>
      <c r="F634" s="37">
        <v>18</v>
      </c>
      <c r="G634" s="37">
        <v>18</v>
      </c>
      <c r="H634" s="37">
        <v>19</v>
      </c>
      <c r="I634" s="37" t="s">
        <v>86</v>
      </c>
      <c r="J634" s="37" t="s">
        <v>86</v>
      </c>
      <c r="K634" s="37" t="s">
        <v>86</v>
      </c>
      <c r="L634" s="37" t="s">
        <v>86</v>
      </c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</row>
    <row r="635" spans="1:27" ht="15.75" customHeight="1">
      <c r="A635" s="37" t="s">
        <v>729</v>
      </c>
      <c r="B635" s="37" t="s">
        <v>732</v>
      </c>
      <c r="C635" s="37" t="s">
        <v>88</v>
      </c>
      <c r="D635" s="37" t="s">
        <v>54</v>
      </c>
      <c r="E635" s="37">
        <v>16</v>
      </c>
      <c r="F635" s="37">
        <v>24</v>
      </c>
      <c r="G635" s="37">
        <v>16</v>
      </c>
      <c r="H635" s="37">
        <v>24</v>
      </c>
      <c r="I635" s="37" t="s">
        <v>86</v>
      </c>
      <c r="J635" s="37" t="s">
        <v>86</v>
      </c>
      <c r="K635" s="37" t="s">
        <v>86</v>
      </c>
      <c r="L635" s="37" t="s">
        <v>86</v>
      </c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</row>
    <row r="636" spans="1:27" ht="15.75" customHeight="1">
      <c r="A636" s="37" t="s">
        <v>729</v>
      </c>
      <c r="B636" s="37" t="s">
        <v>733</v>
      </c>
      <c r="C636" s="37" t="s">
        <v>88</v>
      </c>
      <c r="D636" s="37" t="s">
        <v>54</v>
      </c>
      <c r="E636" s="37">
        <v>16</v>
      </c>
      <c r="F636" s="37">
        <v>21</v>
      </c>
      <c r="G636" s="37">
        <v>16</v>
      </c>
      <c r="H636" s="37">
        <v>21</v>
      </c>
      <c r="I636" s="37" t="s">
        <v>86</v>
      </c>
      <c r="J636" s="37" t="s">
        <v>86</v>
      </c>
      <c r="K636" s="37" t="s">
        <v>86</v>
      </c>
      <c r="L636" s="37" t="s">
        <v>86</v>
      </c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</row>
    <row r="637" spans="1:27" ht="15.75" customHeight="1">
      <c r="A637" s="37" t="s">
        <v>729</v>
      </c>
      <c r="B637" s="37" t="s">
        <v>734</v>
      </c>
      <c r="C637" s="37" t="s">
        <v>88</v>
      </c>
      <c r="D637" s="37" t="s">
        <v>54</v>
      </c>
      <c r="E637" s="37">
        <v>2</v>
      </c>
      <c r="F637" s="37">
        <v>19</v>
      </c>
      <c r="G637" s="37">
        <v>19</v>
      </c>
      <c r="H637" s="37">
        <v>19</v>
      </c>
      <c r="I637" s="37" t="s">
        <v>86</v>
      </c>
      <c r="J637" s="37" t="s">
        <v>86</v>
      </c>
      <c r="K637" s="37" t="s">
        <v>86</v>
      </c>
      <c r="L637" s="37" t="s">
        <v>86</v>
      </c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</row>
    <row r="638" spans="1:27" ht="15.75" customHeight="1">
      <c r="A638" s="37" t="s">
        <v>729</v>
      </c>
      <c r="B638" s="37" t="s">
        <v>735</v>
      </c>
      <c r="C638" s="37" t="s">
        <v>84</v>
      </c>
      <c r="D638" s="37" t="s">
        <v>54</v>
      </c>
      <c r="E638" s="37">
        <v>1</v>
      </c>
      <c r="F638" s="37">
        <v>13</v>
      </c>
      <c r="G638" s="37">
        <v>13</v>
      </c>
      <c r="H638" s="37">
        <v>13</v>
      </c>
      <c r="I638" s="37" t="s">
        <v>86</v>
      </c>
      <c r="J638" s="37" t="s">
        <v>86</v>
      </c>
      <c r="K638" s="37" t="s">
        <v>86</v>
      </c>
      <c r="L638" s="37" t="s">
        <v>86</v>
      </c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</row>
    <row r="639" spans="1:27" ht="15.75" customHeight="1">
      <c r="A639" s="37" t="s">
        <v>736</v>
      </c>
      <c r="B639" s="37" t="s">
        <v>737</v>
      </c>
      <c r="C639" s="37" t="s">
        <v>88</v>
      </c>
      <c r="D639" s="37" t="s">
        <v>54</v>
      </c>
      <c r="E639" s="37">
        <v>26</v>
      </c>
      <c r="F639" s="37">
        <v>118</v>
      </c>
      <c r="G639" s="37">
        <v>18</v>
      </c>
      <c r="H639" s="37">
        <v>58</v>
      </c>
      <c r="I639" s="37" t="s">
        <v>86</v>
      </c>
      <c r="J639" s="37" t="s">
        <v>112</v>
      </c>
      <c r="K639" s="37" t="s">
        <v>86</v>
      </c>
      <c r="L639" s="37" t="s">
        <v>112</v>
      </c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</row>
    <row r="640" spans="1:27" ht="15.75" customHeight="1">
      <c r="A640" s="37" t="s">
        <v>738</v>
      </c>
      <c r="B640" s="37" t="s">
        <v>739</v>
      </c>
      <c r="C640" s="37" t="s">
        <v>88</v>
      </c>
      <c r="D640" s="37" t="s">
        <v>54</v>
      </c>
      <c r="E640" s="37">
        <v>30</v>
      </c>
      <c r="F640" s="37">
        <v>53</v>
      </c>
      <c r="G640" s="37">
        <v>30</v>
      </c>
      <c r="H640" s="37">
        <v>61</v>
      </c>
      <c r="I640" s="37" t="s">
        <v>86</v>
      </c>
      <c r="J640" s="37" t="s">
        <v>125</v>
      </c>
      <c r="K640" s="37" t="s">
        <v>86</v>
      </c>
      <c r="L640" s="37" t="s">
        <v>125</v>
      </c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</row>
    <row r="641" spans="1:27" ht="15.75" customHeight="1">
      <c r="A641" s="37" t="s">
        <v>738</v>
      </c>
      <c r="B641" s="37" t="s">
        <v>740</v>
      </c>
      <c r="C641" s="37" t="s">
        <v>88</v>
      </c>
      <c r="D641" s="37" t="s">
        <v>54</v>
      </c>
      <c r="E641" s="37">
        <v>15</v>
      </c>
      <c r="F641" s="37">
        <v>59</v>
      </c>
      <c r="G641" s="37">
        <v>15</v>
      </c>
      <c r="H641" s="37">
        <v>59</v>
      </c>
      <c r="I641" s="37" t="s">
        <v>86</v>
      </c>
      <c r="J641" s="37" t="s">
        <v>125</v>
      </c>
      <c r="K641" s="37" t="s">
        <v>86</v>
      </c>
      <c r="L641" s="37" t="s">
        <v>125</v>
      </c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</row>
    <row r="642" spans="1:27" ht="15.75" customHeight="1">
      <c r="A642" s="37" t="s">
        <v>738</v>
      </c>
      <c r="B642" s="37" t="s">
        <v>741</v>
      </c>
      <c r="C642" s="37" t="s">
        <v>84</v>
      </c>
      <c r="D642" s="37" t="s">
        <v>53</v>
      </c>
      <c r="E642" s="37">
        <v>11</v>
      </c>
      <c r="F642" s="37">
        <v>47</v>
      </c>
      <c r="G642" s="37">
        <v>13</v>
      </c>
      <c r="H642" s="37">
        <v>49</v>
      </c>
      <c r="I642" s="37" t="s">
        <v>86</v>
      </c>
      <c r="J642" s="37" t="s">
        <v>125</v>
      </c>
      <c r="K642" s="37" t="s">
        <v>86</v>
      </c>
      <c r="L642" s="37" t="s">
        <v>125</v>
      </c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</row>
    <row r="643" spans="1:27" ht="15.75" customHeight="1">
      <c r="A643" s="37" t="s">
        <v>742</v>
      </c>
      <c r="B643" s="37" t="s">
        <v>743</v>
      </c>
      <c r="C643" s="37" t="s">
        <v>84</v>
      </c>
      <c r="D643" s="37" t="s">
        <v>54</v>
      </c>
      <c r="E643" s="37">
        <v>30</v>
      </c>
      <c r="F643" s="37">
        <v>37</v>
      </c>
      <c r="G643" s="37">
        <v>36</v>
      </c>
      <c r="H643" s="37">
        <v>36</v>
      </c>
      <c r="I643" s="37" t="s">
        <v>86</v>
      </c>
      <c r="J643" s="37" t="s">
        <v>86</v>
      </c>
      <c r="K643" s="37" t="s">
        <v>86</v>
      </c>
      <c r="L643" s="37" t="s">
        <v>86</v>
      </c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</row>
    <row r="644" spans="1:27" ht="15.75" customHeight="1">
      <c r="A644" s="37" t="s">
        <v>742</v>
      </c>
      <c r="B644" s="37" t="s">
        <v>744</v>
      </c>
      <c r="C644" s="37" t="s">
        <v>88</v>
      </c>
      <c r="D644" s="37" t="s">
        <v>52</v>
      </c>
      <c r="E644" s="37">
        <v>37</v>
      </c>
      <c r="F644" s="37">
        <v>37</v>
      </c>
      <c r="G644" s="37">
        <v>37</v>
      </c>
      <c r="H644" s="37">
        <v>37</v>
      </c>
      <c r="I644" s="37" t="s">
        <v>86</v>
      </c>
      <c r="J644" s="37" t="s">
        <v>86</v>
      </c>
      <c r="K644" s="37" t="s">
        <v>86</v>
      </c>
      <c r="L644" s="37" t="s">
        <v>86</v>
      </c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</row>
    <row r="645" spans="1:27" ht="15.75" customHeight="1">
      <c r="A645" s="37" t="s">
        <v>742</v>
      </c>
      <c r="B645" s="37" t="s">
        <v>745</v>
      </c>
      <c r="C645" s="37" t="s">
        <v>84</v>
      </c>
      <c r="D645" s="37" t="s">
        <v>54</v>
      </c>
      <c r="E645" s="37">
        <v>37</v>
      </c>
      <c r="F645" s="37">
        <v>38</v>
      </c>
      <c r="G645" s="37">
        <v>36</v>
      </c>
      <c r="H645" s="37">
        <v>36</v>
      </c>
      <c r="I645" s="37" t="s">
        <v>86</v>
      </c>
      <c r="J645" s="37" t="s">
        <v>86</v>
      </c>
      <c r="K645" s="37" t="s">
        <v>86</v>
      </c>
      <c r="L645" s="37" t="s">
        <v>86</v>
      </c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</row>
    <row r="646" spans="1:27" ht="15.75" customHeight="1">
      <c r="A646" s="37" t="s">
        <v>742</v>
      </c>
      <c r="B646" s="37" t="s">
        <v>746</v>
      </c>
      <c r="C646" s="37" t="s">
        <v>84</v>
      </c>
      <c r="D646" s="37" t="s">
        <v>54</v>
      </c>
      <c r="E646" s="37">
        <v>38</v>
      </c>
      <c r="F646" s="37">
        <v>39</v>
      </c>
      <c r="G646" s="37">
        <v>36</v>
      </c>
      <c r="H646" s="37">
        <v>36</v>
      </c>
      <c r="I646" s="37" t="s">
        <v>86</v>
      </c>
      <c r="J646" s="37" t="s">
        <v>86</v>
      </c>
      <c r="K646" s="37" t="s">
        <v>86</v>
      </c>
      <c r="L646" s="37" t="s">
        <v>86</v>
      </c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</row>
    <row r="647" spans="1:27" ht="15.75" customHeight="1">
      <c r="A647" s="37" t="s">
        <v>742</v>
      </c>
      <c r="B647" s="37" t="s">
        <v>747</v>
      </c>
      <c r="C647" s="37" t="s">
        <v>84</v>
      </c>
      <c r="D647" s="37" t="s">
        <v>54</v>
      </c>
      <c r="E647" s="37">
        <v>38</v>
      </c>
      <c r="F647" s="37">
        <v>38</v>
      </c>
      <c r="G647" s="37">
        <v>36</v>
      </c>
      <c r="H647" s="37">
        <v>36</v>
      </c>
      <c r="I647" s="37" t="s">
        <v>86</v>
      </c>
      <c r="J647" s="37" t="s">
        <v>86</v>
      </c>
      <c r="K647" s="37" t="s">
        <v>86</v>
      </c>
      <c r="L647" s="37" t="s">
        <v>86</v>
      </c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</row>
    <row r="648" spans="1:27" ht="15.75" customHeight="1">
      <c r="A648" s="37" t="s">
        <v>742</v>
      </c>
      <c r="B648" s="37" t="s">
        <v>748</v>
      </c>
      <c r="C648" s="37" t="s">
        <v>84</v>
      </c>
      <c r="D648" s="37" t="s">
        <v>54</v>
      </c>
      <c r="E648" s="37">
        <v>38</v>
      </c>
      <c r="F648" s="37">
        <v>38</v>
      </c>
      <c r="G648" s="37">
        <v>30</v>
      </c>
      <c r="H648" s="37">
        <v>30</v>
      </c>
      <c r="I648" s="37" t="s">
        <v>86</v>
      </c>
      <c r="J648" s="37" t="s">
        <v>86</v>
      </c>
      <c r="K648" s="37" t="s">
        <v>86</v>
      </c>
      <c r="L648" s="37" t="s">
        <v>86</v>
      </c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</row>
    <row r="649" spans="1:27" ht="15.75" customHeight="1">
      <c r="A649" s="37" t="s">
        <v>742</v>
      </c>
      <c r="B649" s="37" t="s">
        <v>749</v>
      </c>
      <c r="C649" s="37" t="s">
        <v>84</v>
      </c>
      <c r="D649" s="37" t="s">
        <v>54</v>
      </c>
      <c r="E649" s="37">
        <v>37</v>
      </c>
      <c r="F649" s="37">
        <v>38</v>
      </c>
      <c r="G649" s="37">
        <v>37</v>
      </c>
      <c r="H649" s="37">
        <v>37</v>
      </c>
      <c r="I649" s="37" t="s">
        <v>86</v>
      </c>
      <c r="J649" s="37" t="s">
        <v>86</v>
      </c>
      <c r="K649" s="37" t="s">
        <v>86</v>
      </c>
      <c r="L649" s="37" t="s">
        <v>86</v>
      </c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</row>
    <row r="650" spans="1:27" ht="15.75" customHeight="1">
      <c r="A650" s="37" t="s">
        <v>742</v>
      </c>
      <c r="B650" s="37" t="s">
        <v>750</v>
      </c>
      <c r="C650" s="37" t="s">
        <v>84</v>
      </c>
      <c r="D650" s="37" t="s">
        <v>51</v>
      </c>
      <c r="E650" s="37">
        <v>35</v>
      </c>
      <c r="F650" s="37">
        <v>38</v>
      </c>
      <c r="G650" s="37">
        <v>38</v>
      </c>
      <c r="H650" s="37">
        <v>38</v>
      </c>
      <c r="I650" s="37" t="s">
        <v>86</v>
      </c>
      <c r="J650" s="37" t="s">
        <v>86</v>
      </c>
      <c r="K650" s="37" t="s">
        <v>86</v>
      </c>
      <c r="L650" s="37" t="s">
        <v>86</v>
      </c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</row>
    <row r="651" spans="1:27" ht="15.75" customHeight="1">
      <c r="A651" s="37" t="s">
        <v>742</v>
      </c>
      <c r="B651" s="37" t="s">
        <v>751</v>
      </c>
      <c r="C651" s="37" t="s">
        <v>84</v>
      </c>
      <c r="D651" s="37" t="s">
        <v>54</v>
      </c>
      <c r="E651" s="37">
        <v>36</v>
      </c>
      <c r="F651" s="37">
        <v>37</v>
      </c>
      <c r="G651" s="37">
        <v>36</v>
      </c>
      <c r="H651" s="37">
        <v>36</v>
      </c>
      <c r="I651" s="37" t="s">
        <v>86</v>
      </c>
      <c r="J651" s="37" t="s">
        <v>86</v>
      </c>
      <c r="K651" s="37" t="s">
        <v>86</v>
      </c>
      <c r="L651" s="37" t="s">
        <v>86</v>
      </c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</row>
    <row r="652" spans="1:27" ht="15.75" customHeight="1">
      <c r="A652" s="37" t="s">
        <v>742</v>
      </c>
      <c r="B652" s="37" t="s">
        <v>752</v>
      </c>
      <c r="C652" s="37" t="s">
        <v>88</v>
      </c>
      <c r="D652" s="37" t="s">
        <v>54</v>
      </c>
      <c r="E652" s="37">
        <v>36</v>
      </c>
      <c r="F652" s="37">
        <v>39</v>
      </c>
      <c r="G652" s="37">
        <v>39</v>
      </c>
      <c r="H652" s="37">
        <v>39</v>
      </c>
      <c r="I652" s="37" t="s">
        <v>86</v>
      </c>
      <c r="J652" s="37" t="s">
        <v>86</v>
      </c>
      <c r="K652" s="37" t="s">
        <v>86</v>
      </c>
      <c r="L652" s="37" t="s">
        <v>86</v>
      </c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</row>
    <row r="653" spans="1:27" ht="15.75" customHeight="1">
      <c r="A653" s="37" t="s">
        <v>742</v>
      </c>
      <c r="B653" s="37" t="s">
        <v>753</v>
      </c>
      <c r="C653" s="37" t="s">
        <v>88</v>
      </c>
      <c r="D653" s="37" t="s">
        <v>54</v>
      </c>
      <c r="E653" s="37">
        <v>38</v>
      </c>
      <c r="F653" s="37">
        <v>38</v>
      </c>
      <c r="G653" s="37">
        <v>34</v>
      </c>
      <c r="H653" s="37">
        <v>34</v>
      </c>
      <c r="I653" s="37" t="s">
        <v>86</v>
      </c>
      <c r="J653" s="37" t="s">
        <v>86</v>
      </c>
      <c r="K653" s="37" t="s">
        <v>86</v>
      </c>
      <c r="L653" s="37" t="s">
        <v>86</v>
      </c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</row>
    <row r="654" spans="1:27" ht="15.75" customHeight="1">
      <c r="A654" s="37" t="s">
        <v>742</v>
      </c>
      <c r="B654" s="37" t="s">
        <v>754</v>
      </c>
      <c r="C654" s="37" t="s">
        <v>88</v>
      </c>
      <c r="D654" s="37" t="s">
        <v>54</v>
      </c>
      <c r="E654" s="37">
        <v>36</v>
      </c>
      <c r="F654" s="37">
        <v>38</v>
      </c>
      <c r="G654" s="37">
        <v>37</v>
      </c>
      <c r="H654" s="37">
        <v>37</v>
      </c>
      <c r="I654" s="37" t="s">
        <v>86</v>
      </c>
      <c r="J654" s="37" t="s">
        <v>86</v>
      </c>
      <c r="K654" s="37" t="s">
        <v>86</v>
      </c>
      <c r="L654" s="37" t="s">
        <v>86</v>
      </c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</row>
    <row r="655" spans="1:27" ht="15.75" customHeight="1">
      <c r="A655" s="37" t="s">
        <v>742</v>
      </c>
      <c r="B655" s="37" t="s">
        <v>755</v>
      </c>
      <c r="C655" s="37" t="s">
        <v>84</v>
      </c>
      <c r="D655" s="37" t="s">
        <v>54</v>
      </c>
      <c r="E655" s="37">
        <v>36</v>
      </c>
      <c r="F655" s="37">
        <v>37</v>
      </c>
      <c r="G655" s="37">
        <v>35</v>
      </c>
      <c r="H655" s="37">
        <v>35</v>
      </c>
      <c r="I655" s="37" t="s">
        <v>86</v>
      </c>
      <c r="J655" s="37" t="s">
        <v>86</v>
      </c>
      <c r="K655" s="37" t="s">
        <v>86</v>
      </c>
      <c r="L655" s="37" t="s">
        <v>86</v>
      </c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</row>
    <row r="656" spans="1:27" ht="15.75" customHeight="1">
      <c r="A656" s="37" t="s">
        <v>742</v>
      </c>
      <c r="B656" s="37" t="s">
        <v>756</v>
      </c>
      <c r="C656" s="37" t="s">
        <v>84</v>
      </c>
      <c r="D656" s="37" t="s">
        <v>54</v>
      </c>
      <c r="E656" s="37">
        <v>37</v>
      </c>
      <c r="F656" s="37">
        <v>39</v>
      </c>
      <c r="G656" s="37">
        <v>37</v>
      </c>
      <c r="H656" s="37">
        <v>37</v>
      </c>
      <c r="I656" s="37" t="s">
        <v>86</v>
      </c>
      <c r="J656" s="37" t="s">
        <v>86</v>
      </c>
      <c r="K656" s="37" t="s">
        <v>86</v>
      </c>
      <c r="L656" s="37" t="s">
        <v>86</v>
      </c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</row>
    <row r="657" spans="1:27" ht="15.75" customHeight="1">
      <c r="A657" s="37" t="s">
        <v>742</v>
      </c>
      <c r="B657" s="37" t="s">
        <v>757</v>
      </c>
      <c r="C657" s="37" t="s">
        <v>84</v>
      </c>
      <c r="D657" s="37" t="s">
        <v>55</v>
      </c>
      <c r="E657" s="37">
        <v>28</v>
      </c>
      <c r="F657" s="37">
        <v>38</v>
      </c>
      <c r="G657" s="37">
        <v>27</v>
      </c>
      <c r="H657" s="37">
        <v>37</v>
      </c>
      <c r="I657" s="37" t="s">
        <v>86</v>
      </c>
      <c r="J657" s="37" t="s">
        <v>86</v>
      </c>
      <c r="K657" s="37" t="s">
        <v>86</v>
      </c>
      <c r="L657" s="37" t="s">
        <v>86</v>
      </c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</row>
    <row r="658" spans="1:27" ht="15.75" customHeight="1">
      <c r="A658" s="37" t="s">
        <v>742</v>
      </c>
      <c r="B658" s="37" t="s">
        <v>758</v>
      </c>
      <c r="C658" s="37" t="s">
        <v>84</v>
      </c>
      <c r="D658" s="37" t="s">
        <v>54</v>
      </c>
      <c r="E658" s="37">
        <v>37</v>
      </c>
      <c r="F658" s="37">
        <v>38</v>
      </c>
      <c r="G658" s="37">
        <v>35</v>
      </c>
      <c r="H658" s="37">
        <v>35</v>
      </c>
      <c r="I658" s="37" t="s">
        <v>86</v>
      </c>
      <c r="J658" s="37" t="s">
        <v>86</v>
      </c>
      <c r="K658" s="37" t="s">
        <v>86</v>
      </c>
      <c r="L658" s="37" t="s">
        <v>86</v>
      </c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</row>
    <row r="659" spans="1:27" ht="15.75" customHeight="1">
      <c r="A659" s="37" t="s">
        <v>742</v>
      </c>
      <c r="B659" s="37" t="s">
        <v>759</v>
      </c>
      <c r="C659" s="37" t="s">
        <v>88</v>
      </c>
      <c r="D659" s="37" t="s">
        <v>54</v>
      </c>
      <c r="E659" s="37">
        <v>30</v>
      </c>
      <c r="F659" s="37">
        <v>36</v>
      </c>
      <c r="G659" s="37">
        <v>29</v>
      </c>
      <c r="H659" s="37">
        <v>36</v>
      </c>
      <c r="I659" s="37" t="s">
        <v>86</v>
      </c>
      <c r="J659" s="37" t="s">
        <v>86</v>
      </c>
      <c r="K659" s="37" t="s">
        <v>86</v>
      </c>
      <c r="L659" s="37" t="s">
        <v>86</v>
      </c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</row>
    <row r="660" spans="1:27" ht="15.75" customHeight="1">
      <c r="A660" s="37" t="s">
        <v>742</v>
      </c>
      <c r="B660" s="37" t="s">
        <v>760</v>
      </c>
      <c r="C660" s="37" t="s">
        <v>88</v>
      </c>
      <c r="D660" s="37" t="s">
        <v>54</v>
      </c>
      <c r="E660" s="37">
        <v>37</v>
      </c>
      <c r="F660" s="37">
        <v>38</v>
      </c>
      <c r="G660" s="37">
        <v>37</v>
      </c>
      <c r="H660" s="37">
        <v>38</v>
      </c>
      <c r="I660" s="37" t="s">
        <v>86</v>
      </c>
      <c r="J660" s="37" t="s">
        <v>86</v>
      </c>
      <c r="K660" s="37" t="s">
        <v>86</v>
      </c>
      <c r="L660" s="37" t="s">
        <v>86</v>
      </c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</row>
    <row r="661" spans="1:27" ht="15.75" customHeight="1">
      <c r="A661" s="37" t="s">
        <v>742</v>
      </c>
      <c r="B661" s="37" t="s">
        <v>761</v>
      </c>
      <c r="C661" s="37" t="s">
        <v>84</v>
      </c>
      <c r="D661" s="37" t="s">
        <v>54</v>
      </c>
      <c r="E661" s="37">
        <v>37</v>
      </c>
      <c r="F661" s="37">
        <v>37</v>
      </c>
      <c r="G661" s="37">
        <v>37</v>
      </c>
      <c r="H661" s="37">
        <v>37</v>
      </c>
      <c r="I661" s="37" t="s">
        <v>86</v>
      </c>
      <c r="J661" s="37" t="s">
        <v>86</v>
      </c>
      <c r="K661" s="37" t="s">
        <v>86</v>
      </c>
      <c r="L661" s="37" t="s">
        <v>86</v>
      </c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</row>
    <row r="662" spans="1:27" ht="15.75" customHeight="1">
      <c r="A662" s="37" t="s">
        <v>742</v>
      </c>
      <c r="B662" s="37" t="s">
        <v>762</v>
      </c>
      <c r="C662" s="37" t="s">
        <v>88</v>
      </c>
      <c r="D662" s="37" t="s">
        <v>54</v>
      </c>
      <c r="E662" s="37">
        <v>36</v>
      </c>
      <c r="F662" s="37">
        <v>38</v>
      </c>
      <c r="G662" s="37">
        <v>35</v>
      </c>
      <c r="H662" s="37">
        <v>38</v>
      </c>
      <c r="I662" s="37" t="s">
        <v>86</v>
      </c>
      <c r="J662" s="37" t="s">
        <v>86</v>
      </c>
      <c r="K662" s="37" t="s">
        <v>86</v>
      </c>
      <c r="L662" s="37" t="s">
        <v>86</v>
      </c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</row>
    <row r="663" spans="1:27" ht="15.75" customHeight="1">
      <c r="A663" s="37" t="s">
        <v>742</v>
      </c>
      <c r="B663" s="37" t="s">
        <v>763</v>
      </c>
      <c r="C663" s="37" t="s">
        <v>88</v>
      </c>
      <c r="D663" s="37" t="s">
        <v>54</v>
      </c>
      <c r="E663" s="37">
        <v>36</v>
      </c>
      <c r="F663" s="37">
        <v>37</v>
      </c>
      <c r="G663" s="37">
        <v>35</v>
      </c>
      <c r="H663" s="37">
        <v>37</v>
      </c>
      <c r="I663" s="37" t="s">
        <v>86</v>
      </c>
      <c r="J663" s="37" t="s">
        <v>86</v>
      </c>
      <c r="K663" s="37" t="s">
        <v>86</v>
      </c>
      <c r="L663" s="37" t="s">
        <v>86</v>
      </c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</row>
    <row r="664" spans="1:27" ht="15.75" customHeight="1">
      <c r="A664" s="37" t="s">
        <v>742</v>
      </c>
      <c r="B664" s="37" t="s">
        <v>764</v>
      </c>
      <c r="C664" s="37" t="s">
        <v>84</v>
      </c>
      <c r="D664" s="37" t="s">
        <v>54</v>
      </c>
      <c r="E664" s="37">
        <v>36</v>
      </c>
      <c r="F664" s="37">
        <v>38</v>
      </c>
      <c r="G664" s="37">
        <v>35</v>
      </c>
      <c r="H664" s="37">
        <v>35</v>
      </c>
      <c r="I664" s="37" t="s">
        <v>86</v>
      </c>
      <c r="J664" s="37" t="s">
        <v>86</v>
      </c>
      <c r="K664" s="37" t="s">
        <v>86</v>
      </c>
      <c r="L664" s="37" t="s">
        <v>86</v>
      </c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</row>
    <row r="665" spans="1:27" ht="15.75" customHeight="1">
      <c r="A665" s="37" t="s">
        <v>742</v>
      </c>
      <c r="B665" s="37" t="s">
        <v>765</v>
      </c>
      <c r="C665" s="37" t="s">
        <v>84</v>
      </c>
      <c r="D665" s="37" t="s">
        <v>55</v>
      </c>
      <c r="E665" s="37">
        <v>38</v>
      </c>
      <c r="F665" s="37">
        <v>39</v>
      </c>
      <c r="G665" s="37">
        <v>38</v>
      </c>
      <c r="H665" s="37">
        <v>39</v>
      </c>
      <c r="I665" s="37" t="s">
        <v>86</v>
      </c>
      <c r="J665" s="37" t="s">
        <v>86</v>
      </c>
      <c r="K665" s="37" t="s">
        <v>86</v>
      </c>
      <c r="L665" s="37" t="s">
        <v>86</v>
      </c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</row>
    <row r="666" spans="1:27" ht="15.75" customHeight="1">
      <c r="A666" s="37" t="s">
        <v>742</v>
      </c>
      <c r="B666" s="37" t="s">
        <v>766</v>
      </c>
      <c r="C666" s="37" t="s">
        <v>88</v>
      </c>
      <c r="D666" s="37" t="s">
        <v>55</v>
      </c>
      <c r="E666" s="37">
        <v>37</v>
      </c>
      <c r="F666" s="37">
        <v>42</v>
      </c>
      <c r="G666" s="37">
        <v>35</v>
      </c>
      <c r="H666" s="37">
        <v>41</v>
      </c>
      <c r="I666" s="37" t="s">
        <v>86</v>
      </c>
      <c r="J666" s="37" t="s">
        <v>125</v>
      </c>
      <c r="K666" s="37" t="s">
        <v>86</v>
      </c>
      <c r="L666" s="37" t="s">
        <v>125</v>
      </c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</row>
    <row r="667" spans="1:27" ht="15.75" customHeight="1">
      <c r="A667" s="37" t="s">
        <v>742</v>
      </c>
      <c r="B667" s="37" t="s">
        <v>767</v>
      </c>
      <c r="C667" s="37" t="s">
        <v>88</v>
      </c>
      <c r="D667" s="37" t="s">
        <v>55</v>
      </c>
      <c r="E667" s="37">
        <v>36</v>
      </c>
      <c r="F667" s="37">
        <v>47</v>
      </c>
      <c r="G667" s="37">
        <v>35</v>
      </c>
      <c r="H667" s="37">
        <v>45</v>
      </c>
      <c r="I667" s="37" t="s">
        <v>86</v>
      </c>
      <c r="J667" s="37" t="s">
        <v>125</v>
      </c>
      <c r="K667" s="37" t="s">
        <v>86</v>
      </c>
      <c r="L667" s="37" t="s">
        <v>125</v>
      </c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</row>
    <row r="668" spans="1:27" ht="15.75" customHeight="1">
      <c r="A668" s="37" t="s">
        <v>742</v>
      </c>
      <c r="B668" s="37" t="s">
        <v>768</v>
      </c>
      <c r="C668" s="37" t="s">
        <v>84</v>
      </c>
      <c r="D668" s="37" t="s">
        <v>54</v>
      </c>
      <c r="E668" s="37">
        <v>37</v>
      </c>
      <c r="F668" s="37">
        <v>38</v>
      </c>
      <c r="G668" s="37">
        <v>37</v>
      </c>
      <c r="H668" s="37">
        <v>38</v>
      </c>
      <c r="I668" s="37" t="s">
        <v>86</v>
      </c>
      <c r="J668" s="37" t="s">
        <v>86</v>
      </c>
      <c r="K668" s="37" t="s">
        <v>86</v>
      </c>
      <c r="L668" s="37" t="s">
        <v>86</v>
      </c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</row>
    <row r="669" spans="1:27" ht="15.75" customHeight="1">
      <c r="A669" s="37" t="s">
        <v>742</v>
      </c>
      <c r="B669" s="37" t="s">
        <v>769</v>
      </c>
      <c r="C669" s="37" t="s">
        <v>84</v>
      </c>
      <c r="D669" s="37" t="s">
        <v>54</v>
      </c>
      <c r="E669" s="37">
        <v>37</v>
      </c>
      <c r="F669" s="37">
        <v>41</v>
      </c>
      <c r="G669" s="37">
        <v>37</v>
      </c>
      <c r="H669" s="37">
        <v>41</v>
      </c>
      <c r="I669" s="37" t="s">
        <v>86</v>
      </c>
      <c r="J669" s="37" t="s">
        <v>125</v>
      </c>
      <c r="K669" s="37" t="s">
        <v>86</v>
      </c>
      <c r="L669" s="37" t="s">
        <v>125</v>
      </c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</row>
    <row r="670" spans="1:27" ht="15.75" customHeight="1">
      <c r="A670" s="37" t="s">
        <v>742</v>
      </c>
      <c r="B670" s="37" t="s">
        <v>770</v>
      </c>
      <c r="C670" s="37" t="s">
        <v>84</v>
      </c>
      <c r="D670" s="37" t="s">
        <v>55</v>
      </c>
      <c r="E670" s="37">
        <v>37</v>
      </c>
      <c r="F670" s="37">
        <v>37</v>
      </c>
      <c r="G670" s="37">
        <v>36</v>
      </c>
      <c r="H670" s="37">
        <v>36</v>
      </c>
      <c r="I670" s="37" t="s">
        <v>86</v>
      </c>
      <c r="J670" s="37" t="s">
        <v>86</v>
      </c>
      <c r="K670" s="37" t="s">
        <v>86</v>
      </c>
      <c r="L670" s="37" t="s">
        <v>86</v>
      </c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</row>
    <row r="671" spans="1:27" ht="15.75" customHeight="1">
      <c r="A671" s="37" t="s">
        <v>742</v>
      </c>
      <c r="B671" s="37" t="s">
        <v>771</v>
      </c>
      <c r="C671" s="37" t="s">
        <v>88</v>
      </c>
      <c r="D671" s="37" t="s">
        <v>55</v>
      </c>
      <c r="E671" s="37">
        <v>38</v>
      </c>
      <c r="F671" s="37">
        <v>41</v>
      </c>
      <c r="G671" s="37">
        <v>38</v>
      </c>
      <c r="H671" s="37">
        <v>41</v>
      </c>
      <c r="I671" s="37" t="s">
        <v>86</v>
      </c>
      <c r="J671" s="37" t="s">
        <v>125</v>
      </c>
      <c r="K671" s="37" t="s">
        <v>86</v>
      </c>
      <c r="L671" s="37" t="s">
        <v>125</v>
      </c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</row>
    <row r="672" spans="1:27" ht="15.75" customHeight="1">
      <c r="A672" s="39" t="s">
        <v>742</v>
      </c>
      <c r="B672" s="39" t="s">
        <v>772</v>
      </c>
      <c r="C672" s="39" t="s">
        <v>88</v>
      </c>
      <c r="D672" s="39" t="s">
        <v>55</v>
      </c>
      <c r="E672" s="39">
        <v>38</v>
      </c>
      <c r="F672" s="39">
        <v>41</v>
      </c>
      <c r="G672" s="39">
        <v>37</v>
      </c>
      <c r="H672" s="39">
        <v>40</v>
      </c>
      <c r="I672" s="39" t="s">
        <v>86</v>
      </c>
      <c r="J672" s="39" t="s">
        <v>125</v>
      </c>
      <c r="K672" s="39" t="s">
        <v>86</v>
      </c>
      <c r="L672" s="39" t="s">
        <v>86</v>
      </c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</row>
    <row r="673" spans="1:27" ht="15.75" customHeight="1">
      <c r="A673" s="37" t="s">
        <v>742</v>
      </c>
      <c r="B673" s="37" t="s">
        <v>773</v>
      </c>
      <c r="C673" s="37" t="s">
        <v>88</v>
      </c>
      <c r="D673" s="37" t="s">
        <v>55</v>
      </c>
      <c r="E673" s="37">
        <v>36</v>
      </c>
      <c r="F673" s="37">
        <v>42</v>
      </c>
      <c r="G673" s="37">
        <v>36</v>
      </c>
      <c r="H673" s="37">
        <v>42</v>
      </c>
      <c r="I673" s="37" t="s">
        <v>86</v>
      </c>
      <c r="J673" s="37" t="s">
        <v>125</v>
      </c>
      <c r="K673" s="37" t="s">
        <v>86</v>
      </c>
      <c r="L673" s="37" t="s">
        <v>125</v>
      </c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</row>
    <row r="674" spans="1:27" ht="15.75" customHeight="1">
      <c r="A674" s="37" t="s">
        <v>742</v>
      </c>
      <c r="B674" s="37" t="s">
        <v>774</v>
      </c>
      <c r="C674" s="37" t="s">
        <v>84</v>
      </c>
      <c r="D674" s="37" t="s">
        <v>55</v>
      </c>
      <c r="E674" s="37">
        <v>38</v>
      </c>
      <c r="F674" s="37">
        <v>42</v>
      </c>
      <c r="G674" s="37">
        <v>37</v>
      </c>
      <c r="H674" s="37">
        <v>41</v>
      </c>
      <c r="I674" s="37" t="s">
        <v>86</v>
      </c>
      <c r="J674" s="37" t="s">
        <v>125</v>
      </c>
      <c r="K674" s="37" t="s">
        <v>86</v>
      </c>
      <c r="L674" s="37" t="s">
        <v>125</v>
      </c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</row>
    <row r="675" spans="1:27" ht="15.75" customHeight="1">
      <c r="A675" s="37" t="s">
        <v>742</v>
      </c>
      <c r="B675" s="37" t="s">
        <v>775</v>
      </c>
      <c r="C675" s="37" t="s">
        <v>88</v>
      </c>
      <c r="D675" s="37" t="s">
        <v>54</v>
      </c>
      <c r="E675" s="37">
        <v>38</v>
      </c>
      <c r="F675" s="37">
        <v>44</v>
      </c>
      <c r="G675" s="37">
        <v>38</v>
      </c>
      <c r="H675" s="37">
        <v>43</v>
      </c>
      <c r="I675" s="37" t="s">
        <v>86</v>
      </c>
      <c r="J675" s="37" t="s">
        <v>125</v>
      </c>
      <c r="K675" s="37" t="s">
        <v>86</v>
      </c>
      <c r="L675" s="37" t="s">
        <v>125</v>
      </c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</row>
    <row r="676" spans="1:27" ht="15.75" customHeight="1">
      <c r="A676" s="37" t="s">
        <v>742</v>
      </c>
      <c r="B676" s="37" t="s">
        <v>776</v>
      </c>
      <c r="C676" s="37" t="s">
        <v>84</v>
      </c>
      <c r="D676" s="37" t="s">
        <v>54</v>
      </c>
      <c r="E676" s="37">
        <v>37</v>
      </c>
      <c r="F676" s="37">
        <v>39</v>
      </c>
      <c r="G676" s="37">
        <v>35</v>
      </c>
      <c r="H676" s="37">
        <v>38</v>
      </c>
      <c r="I676" s="37" t="s">
        <v>86</v>
      </c>
      <c r="J676" s="37" t="s">
        <v>86</v>
      </c>
      <c r="K676" s="37" t="s">
        <v>86</v>
      </c>
      <c r="L676" s="37" t="s">
        <v>86</v>
      </c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</row>
    <row r="677" spans="1:27" ht="15.75" customHeight="1">
      <c r="A677" s="37" t="s">
        <v>742</v>
      </c>
      <c r="B677" s="37" t="s">
        <v>777</v>
      </c>
      <c r="C677" s="37" t="s">
        <v>88</v>
      </c>
      <c r="D677" s="37" t="s">
        <v>54</v>
      </c>
      <c r="E677" s="37">
        <v>38</v>
      </c>
      <c r="F677" s="37">
        <v>42</v>
      </c>
      <c r="G677" s="37">
        <v>37</v>
      </c>
      <c r="H677" s="37">
        <v>42</v>
      </c>
      <c r="I677" s="37" t="s">
        <v>86</v>
      </c>
      <c r="J677" s="37" t="s">
        <v>125</v>
      </c>
      <c r="K677" s="37" t="s">
        <v>86</v>
      </c>
      <c r="L677" s="37" t="s">
        <v>125</v>
      </c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</row>
    <row r="678" spans="1:27" ht="15.75" customHeight="1">
      <c r="A678" s="37" t="s">
        <v>742</v>
      </c>
      <c r="B678" s="37" t="s">
        <v>778</v>
      </c>
      <c r="C678" s="37" t="s">
        <v>88</v>
      </c>
      <c r="D678" s="37" t="s">
        <v>55</v>
      </c>
      <c r="E678" s="37">
        <v>37</v>
      </c>
      <c r="F678" s="37">
        <v>42</v>
      </c>
      <c r="G678" s="37">
        <v>35</v>
      </c>
      <c r="H678" s="37">
        <v>41</v>
      </c>
      <c r="I678" s="37" t="s">
        <v>86</v>
      </c>
      <c r="J678" s="37" t="s">
        <v>125</v>
      </c>
      <c r="K678" s="37" t="s">
        <v>86</v>
      </c>
      <c r="L678" s="37" t="s">
        <v>125</v>
      </c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</row>
    <row r="679" spans="1:27" ht="15.75" customHeight="1">
      <c r="A679" s="37" t="s">
        <v>742</v>
      </c>
      <c r="B679" s="37" t="s">
        <v>779</v>
      </c>
      <c r="C679" s="37" t="s">
        <v>88</v>
      </c>
      <c r="D679" s="37" t="s">
        <v>54</v>
      </c>
      <c r="E679" s="37">
        <v>37</v>
      </c>
      <c r="F679" s="37">
        <v>38</v>
      </c>
      <c r="G679" s="37">
        <v>36</v>
      </c>
      <c r="H679" s="37">
        <v>37</v>
      </c>
      <c r="I679" s="37" t="s">
        <v>86</v>
      </c>
      <c r="J679" s="37" t="s">
        <v>86</v>
      </c>
      <c r="K679" s="37" t="s">
        <v>86</v>
      </c>
      <c r="L679" s="37" t="s">
        <v>86</v>
      </c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</row>
    <row r="680" spans="1:27" ht="15.75" customHeight="1">
      <c r="A680" s="37" t="s">
        <v>742</v>
      </c>
      <c r="B680" s="37" t="s">
        <v>780</v>
      </c>
      <c r="C680" s="37" t="s">
        <v>88</v>
      </c>
      <c r="D680" s="37" t="s">
        <v>54</v>
      </c>
      <c r="E680" s="37">
        <v>37</v>
      </c>
      <c r="F680" s="37">
        <v>39</v>
      </c>
      <c r="G680" s="37">
        <v>35</v>
      </c>
      <c r="H680" s="37">
        <v>38</v>
      </c>
      <c r="I680" s="37" t="s">
        <v>86</v>
      </c>
      <c r="J680" s="37" t="s">
        <v>86</v>
      </c>
      <c r="K680" s="37" t="s">
        <v>86</v>
      </c>
      <c r="L680" s="37" t="s">
        <v>86</v>
      </c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</row>
    <row r="681" spans="1:27" ht="15.75" customHeight="1">
      <c r="A681" s="37" t="s">
        <v>742</v>
      </c>
      <c r="B681" s="37" t="s">
        <v>781</v>
      </c>
      <c r="C681" s="37" t="s">
        <v>84</v>
      </c>
      <c r="D681" s="37" t="s">
        <v>54</v>
      </c>
      <c r="E681" s="37">
        <v>34</v>
      </c>
      <c r="F681" s="37">
        <v>42</v>
      </c>
      <c r="G681" s="37">
        <v>34</v>
      </c>
      <c r="H681" s="37">
        <v>40</v>
      </c>
      <c r="I681" s="37" t="s">
        <v>86</v>
      </c>
      <c r="J681" s="37" t="s">
        <v>125</v>
      </c>
      <c r="K681" s="37" t="s">
        <v>86</v>
      </c>
      <c r="L681" s="37" t="s">
        <v>125</v>
      </c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</row>
    <row r="682" spans="1:27" ht="15.75" customHeight="1">
      <c r="A682" s="37" t="s">
        <v>742</v>
      </c>
      <c r="B682" s="37" t="s">
        <v>782</v>
      </c>
      <c r="C682" s="37" t="s">
        <v>84</v>
      </c>
      <c r="D682" s="37" t="s">
        <v>54</v>
      </c>
      <c r="E682" s="37">
        <v>33</v>
      </c>
      <c r="F682" s="37">
        <v>42</v>
      </c>
      <c r="G682" s="37">
        <v>33</v>
      </c>
      <c r="H682" s="37">
        <v>40</v>
      </c>
      <c r="I682" s="37" t="s">
        <v>86</v>
      </c>
      <c r="J682" s="37" t="s">
        <v>125</v>
      </c>
      <c r="K682" s="37" t="s">
        <v>86</v>
      </c>
      <c r="L682" s="37" t="s">
        <v>125</v>
      </c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</row>
    <row r="683" spans="1:27" ht="15.75" customHeight="1">
      <c r="A683" s="37" t="s">
        <v>742</v>
      </c>
      <c r="B683" s="37" t="s">
        <v>783</v>
      </c>
      <c r="C683" s="37" t="s">
        <v>84</v>
      </c>
      <c r="D683" s="37" t="s">
        <v>51</v>
      </c>
      <c r="E683" s="37">
        <v>34</v>
      </c>
      <c r="F683" s="37">
        <v>42</v>
      </c>
      <c r="G683" s="37">
        <v>34</v>
      </c>
      <c r="H683" s="37">
        <v>42</v>
      </c>
      <c r="I683" s="37" t="s">
        <v>86</v>
      </c>
      <c r="J683" s="37" t="s">
        <v>125</v>
      </c>
      <c r="K683" s="37" t="s">
        <v>86</v>
      </c>
      <c r="L683" s="37" t="s">
        <v>125</v>
      </c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</row>
    <row r="684" spans="1:27" ht="15.75" customHeight="1">
      <c r="A684" s="37" t="s">
        <v>742</v>
      </c>
      <c r="B684" s="37" t="s">
        <v>784</v>
      </c>
      <c r="C684" s="37" t="s">
        <v>88</v>
      </c>
      <c r="D684" s="37" t="s">
        <v>54</v>
      </c>
      <c r="E684" s="37">
        <v>36</v>
      </c>
      <c r="F684" s="37">
        <v>42</v>
      </c>
      <c r="G684" s="37">
        <v>36</v>
      </c>
      <c r="H684" s="37">
        <v>41</v>
      </c>
      <c r="I684" s="37" t="s">
        <v>86</v>
      </c>
      <c r="J684" s="37" t="s">
        <v>125</v>
      </c>
      <c r="K684" s="37" t="s">
        <v>86</v>
      </c>
      <c r="L684" s="37" t="s">
        <v>125</v>
      </c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</row>
    <row r="685" spans="1:27" ht="15.75" customHeight="1">
      <c r="A685" s="37" t="s">
        <v>742</v>
      </c>
      <c r="B685" s="37" t="s">
        <v>785</v>
      </c>
      <c r="C685" s="37" t="s">
        <v>88</v>
      </c>
      <c r="D685" s="37" t="s">
        <v>54</v>
      </c>
      <c r="E685" s="37">
        <v>37</v>
      </c>
      <c r="F685" s="37">
        <v>50</v>
      </c>
      <c r="G685" s="37">
        <v>37</v>
      </c>
      <c r="H685" s="37">
        <v>49</v>
      </c>
      <c r="I685" s="37" t="s">
        <v>86</v>
      </c>
      <c r="J685" s="37" t="s">
        <v>112</v>
      </c>
      <c r="K685" s="37" t="s">
        <v>86</v>
      </c>
      <c r="L685" s="37" t="s">
        <v>112</v>
      </c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</row>
    <row r="686" spans="1:27" ht="15.75" customHeight="1">
      <c r="A686" s="37" t="s">
        <v>742</v>
      </c>
      <c r="B686" s="37" t="s">
        <v>786</v>
      </c>
      <c r="C686" s="37" t="s">
        <v>88</v>
      </c>
      <c r="D686" s="37" t="s">
        <v>54</v>
      </c>
      <c r="E686" s="37">
        <v>38</v>
      </c>
      <c r="F686" s="37">
        <v>52</v>
      </c>
      <c r="G686" s="37">
        <v>37</v>
      </c>
      <c r="H686" s="37">
        <v>52</v>
      </c>
      <c r="I686" s="37" t="s">
        <v>86</v>
      </c>
      <c r="J686" s="37" t="s">
        <v>112</v>
      </c>
      <c r="K686" s="37" t="s">
        <v>86</v>
      </c>
      <c r="L686" s="37" t="s">
        <v>112</v>
      </c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</row>
    <row r="687" spans="1:27" ht="15.75" customHeight="1">
      <c r="A687" s="15"/>
      <c r="B687" s="36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</row>
    <row r="688" spans="1:27" ht="15.75" customHeight="1">
      <c r="A688" s="15"/>
      <c r="B688" s="36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</row>
    <row r="689" spans="1:27" ht="15.75" customHeight="1">
      <c r="A689" s="15"/>
      <c r="B689" s="36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</row>
    <row r="690" spans="1:27" ht="15.75" customHeight="1">
      <c r="A690" s="15"/>
      <c r="B690" s="36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</row>
    <row r="691" spans="1:27" ht="15.75" customHeight="1">
      <c r="A691" s="15"/>
      <c r="B691" s="36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</row>
    <row r="692" spans="1:27" ht="15.75" customHeight="1">
      <c r="A692" s="15"/>
      <c r="B692" s="36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</row>
    <row r="693" spans="1:27" ht="15.75" customHeight="1">
      <c r="A693" s="15"/>
      <c r="B693" s="36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</row>
    <row r="694" spans="1:27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</row>
    <row r="695" spans="1:27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</row>
    <row r="696" spans="1:27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</row>
    <row r="697" spans="1:27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</row>
    <row r="698" spans="1:27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</row>
    <row r="699" spans="1:27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</row>
    <row r="700" spans="1:27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</row>
    <row r="701" spans="1:27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</row>
    <row r="702" spans="1:27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</row>
    <row r="703" spans="1:27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</row>
    <row r="704" spans="1:27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</row>
    <row r="705" spans="1:27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</row>
    <row r="706" spans="1:27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</row>
    <row r="707" spans="1:27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</row>
    <row r="708" spans="1:27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</row>
    <row r="709" spans="1:27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</row>
    <row r="710" spans="1:27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</row>
    <row r="711" spans="1:27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</row>
    <row r="712" spans="1:27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</row>
    <row r="713" spans="1:27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</row>
    <row r="714" spans="1:27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</row>
    <row r="715" spans="1:27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</row>
    <row r="716" spans="1:27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</row>
    <row r="717" spans="1:27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</row>
    <row r="718" spans="1:27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</row>
    <row r="719" spans="1:27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</row>
    <row r="720" spans="1:27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</row>
    <row r="721" spans="1:27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</row>
    <row r="722" spans="1:27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</row>
    <row r="723" spans="1:27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</row>
    <row r="724" spans="1:27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</row>
    <row r="725" spans="1:27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</row>
    <row r="726" spans="1:27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</row>
    <row r="727" spans="1:27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</row>
    <row r="728" spans="1:27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</row>
    <row r="729" spans="1:27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</row>
    <row r="730" spans="1:27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</row>
    <row r="731" spans="1:27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</row>
    <row r="732" spans="1:27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</row>
    <row r="733" spans="1:27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</row>
    <row r="734" spans="1:27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</row>
    <row r="735" spans="1:27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</row>
    <row r="736" spans="1:27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</row>
    <row r="737" spans="1:27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</row>
    <row r="738" spans="1:27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</row>
    <row r="739" spans="1:27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</row>
    <row r="740" spans="1:27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</row>
    <row r="741" spans="1:27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</row>
    <row r="742" spans="1:27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</row>
    <row r="743" spans="1:27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</row>
    <row r="744" spans="1:27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</row>
    <row r="745" spans="1:27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</row>
    <row r="746" spans="1:27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</row>
    <row r="747" spans="1:27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</row>
    <row r="748" spans="1:27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</row>
    <row r="749" spans="1:27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</row>
    <row r="750" spans="1:27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</row>
    <row r="751" spans="1:27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</row>
    <row r="752" spans="1:27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</row>
    <row r="753" spans="1:27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</row>
    <row r="754" spans="1:27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</row>
    <row r="755" spans="1:27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</row>
    <row r="756" spans="1:27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</row>
    <row r="757" spans="1:27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</row>
    <row r="758" spans="1:27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</row>
    <row r="759" spans="1:27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</row>
    <row r="760" spans="1:27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</row>
    <row r="761" spans="1:27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</row>
    <row r="762" spans="1:27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</row>
    <row r="763" spans="1:27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</row>
    <row r="764" spans="1:27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</row>
    <row r="765" spans="1:27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</row>
    <row r="766" spans="1:27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</row>
    <row r="767" spans="1:27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</row>
    <row r="768" spans="1:27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</row>
    <row r="769" spans="1:27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</row>
    <row r="770" spans="1:27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</row>
    <row r="771" spans="1:27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</row>
    <row r="772" spans="1:27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</row>
    <row r="773" spans="1:27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</row>
    <row r="774" spans="1:27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</row>
    <row r="775" spans="1:27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</row>
    <row r="776" spans="1:27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</row>
    <row r="777" spans="1:27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</row>
    <row r="778" spans="1:27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</row>
    <row r="779" spans="1:27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</row>
    <row r="780" spans="1:27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</row>
    <row r="781" spans="1:27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</row>
    <row r="782" spans="1:27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</row>
    <row r="783" spans="1:27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</row>
    <row r="784" spans="1:27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</row>
    <row r="785" spans="1:27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</row>
    <row r="786" spans="1:27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</row>
    <row r="787" spans="1:27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</row>
    <row r="788" spans="1:27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</row>
    <row r="789" spans="1:27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</row>
    <row r="790" spans="1:27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</row>
    <row r="791" spans="1:27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</row>
    <row r="792" spans="1:27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</row>
    <row r="793" spans="1:27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</row>
    <row r="794" spans="1:27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</row>
    <row r="795" spans="1:27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</row>
    <row r="796" spans="1:27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</row>
    <row r="797" spans="1:27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</row>
    <row r="798" spans="1:27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</row>
    <row r="799" spans="1:27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</row>
    <row r="800" spans="1:27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</row>
    <row r="801" spans="1:27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</row>
    <row r="802" spans="1:27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</row>
    <row r="803" spans="1:27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</row>
    <row r="804" spans="1:27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</row>
    <row r="805" spans="1:27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</row>
    <row r="806" spans="1:27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</row>
    <row r="807" spans="1:27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</row>
    <row r="808" spans="1:27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</row>
    <row r="809" spans="1:27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</row>
    <row r="810" spans="1:27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</row>
    <row r="811" spans="1:27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</row>
    <row r="812" spans="1:27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</row>
    <row r="813" spans="1:27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</row>
    <row r="814" spans="1:27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</row>
    <row r="815" spans="1:27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</row>
    <row r="816" spans="1:27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</row>
    <row r="817" spans="1:27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</row>
    <row r="818" spans="1:27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</row>
    <row r="819" spans="1:27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</row>
    <row r="820" spans="1:27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</row>
    <row r="821" spans="1:27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</row>
    <row r="822" spans="1:27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</row>
    <row r="823" spans="1:27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</row>
    <row r="824" spans="1:27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</row>
    <row r="825" spans="1:27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</row>
    <row r="826" spans="1:27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</row>
    <row r="827" spans="1:27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</row>
    <row r="828" spans="1:27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</row>
    <row r="829" spans="1:27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</row>
    <row r="830" spans="1:27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</row>
    <row r="831" spans="1:27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</row>
    <row r="832" spans="1:27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</row>
    <row r="833" spans="1:27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</row>
    <row r="834" spans="1:27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</row>
    <row r="835" spans="1:27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</row>
    <row r="836" spans="1:27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</row>
    <row r="837" spans="1:27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</row>
    <row r="838" spans="1:27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</row>
    <row r="839" spans="1:27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</row>
    <row r="840" spans="1:27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</row>
    <row r="841" spans="1:27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</row>
    <row r="842" spans="1:27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</row>
    <row r="843" spans="1:27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</row>
    <row r="844" spans="1:27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</row>
    <row r="845" spans="1:27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</row>
    <row r="846" spans="1:27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</row>
    <row r="847" spans="1:27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</row>
    <row r="848" spans="1:27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</row>
    <row r="849" spans="1:27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</row>
    <row r="850" spans="1:27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</row>
    <row r="851" spans="1:27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</row>
    <row r="852" spans="1:27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</row>
    <row r="853" spans="1:27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</row>
    <row r="854" spans="1:27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</row>
    <row r="855" spans="1:27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</row>
    <row r="856" spans="1:27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</row>
    <row r="857" spans="1:27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</row>
    <row r="858" spans="1:27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</row>
    <row r="859" spans="1:27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</row>
    <row r="860" spans="1:27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</row>
    <row r="861" spans="1:27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</row>
    <row r="862" spans="1:27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</row>
    <row r="863" spans="1:27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</row>
    <row r="864" spans="1:27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</row>
    <row r="865" spans="1:27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</row>
    <row r="866" spans="1:27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</row>
    <row r="867" spans="1:27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</row>
    <row r="868" spans="1:27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</row>
    <row r="869" spans="1:27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</row>
    <row r="870" spans="1:27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</row>
    <row r="871" spans="1:27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</row>
    <row r="872" spans="1:27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</row>
    <row r="873" spans="1:27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</row>
    <row r="874" spans="1:27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</row>
    <row r="875" spans="1:27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</row>
    <row r="876" spans="1:27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</row>
    <row r="877" spans="1:27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</row>
    <row r="878" spans="1:27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</row>
    <row r="879" spans="1:27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</row>
    <row r="880" spans="1:27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</row>
    <row r="881" spans="1:27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</row>
    <row r="882" spans="1:27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</row>
    <row r="883" spans="1:27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</row>
    <row r="884" spans="1:27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</row>
    <row r="885" spans="1:27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</row>
    <row r="886" spans="1:27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</row>
    <row r="887" spans="1:27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</row>
    <row r="888" spans="1:27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</row>
    <row r="889" spans="1:27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</row>
    <row r="890" spans="1:27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</row>
    <row r="891" spans="1:27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</row>
    <row r="892" spans="1:27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</row>
    <row r="893" spans="1:27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</row>
    <row r="894" spans="1:27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</row>
    <row r="895" spans="1:27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</row>
    <row r="896" spans="1:27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</row>
    <row r="897" spans="1:2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</row>
    <row r="898" spans="1:27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</row>
    <row r="899" spans="1:27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</row>
    <row r="900" spans="1:27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</row>
    <row r="901" spans="1:27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</row>
    <row r="902" spans="1:27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</row>
    <row r="903" spans="1:27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</row>
    <row r="904" spans="1:27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</row>
    <row r="905" spans="1:27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</row>
    <row r="906" spans="1:27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</row>
    <row r="907" spans="1:2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</row>
    <row r="908" spans="1:27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</row>
    <row r="909" spans="1:27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</row>
    <row r="910" spans="1:27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</row>
    <row r="911" spans="1:27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</row>
    <row r="912" spans="1:27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</row>
    <row r="913" spans="1:27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</row>
    <row r="914" spans="1:27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</row>
    <row r="915" spans="1:27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</row>
    <row r="916" spans="1:27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</row>
    <row r="917" spans="1:2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</row>
    <row r="918" spans="1:27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</row>
    <row r="919" spans="1:27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</row>
    <row r="920" spans="1:27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</row>
    <row r="921" spans="1:27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</row>
    <row r="922" spans="1:27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</row>
    <row r="923" spans="1:27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</row>
    <row r="924" spans="1:27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</row>
    <row r="925" spans="1:27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</row>
    <row r="926" spans="1:27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</row>
    <row r="927" spans="1: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</row>
    <row r="928" spans="1:27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</row>
    <row r="929" spans="1:27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</row>
    <row r="930" spans="1:27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</row>
    <row r="931" spans="1:27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</row>
    <row r="932" spans="1:27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</row>
    <row r="933" spans="1:27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</row>
    <row r="934" spans="1:27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</row>
    <row r="935" spans="1:27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</row>
    <row r="936" spans="1:27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</row>
    <row r="937" spans="1:2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</row>
    <row r="938" spans="1:27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</row>
    <row r="939" spans="1:27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</row>
    <row r="940" spans="1:27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</row>
    <row r="941" spans="1:27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</row>
    <row r="942" spans="1:27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</row>
    <row r="943" spans="1:27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</row>
    <row r="944" spans="1:27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</row>
    <row r="945" spans="1:27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</row>
    <row r="946" spans="1:27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</row>
    <row r="947" spans="1:2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</row>
    <row r="948" spans="1:27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</row>
    <row r="949" spans="1:27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</row>
    <row r="950" spans="1:27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</row>
    <row r="951" spans="1:27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</row>
    <row r="952" spans="1:27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</row>
    <row r="953" spans="1:27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</row>
    <row r="954" spans="1:27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</row>
    <row r="955" spans="1:27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</row>
    <row r="956" spans="1:27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</row>
    <row r="957" spans="1:2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</row>
    <row r="958" spans="1:27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</row>
    <row r="959" spans="1:27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</row>
    <row r="960" spans="1:27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</row>
    <row r="961" spans="1:27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</row>
    <row r="962" spans="1:27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</row>
    <row r="963" spans="1:27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</row>
    <row r="964" spans="1:27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</row>
    <row r="965" spans="1:27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</row>
    <row r="966" spans="1:27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</row>
    <row r="967" spans="1:27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</row>
    <row r="968" spans="1:27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</row>
    <row r="969" spans="1:27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</row>
    <row r="970" spans="1:27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</row>
    <row r="971" spans="1:27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</row>
    <row r="972" spans="1:27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</row>
    <row r="973" spans="1:27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</row>
    <row r="974" spans="1:27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</row>
    <row r="975" spans="1:27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</row>
    <row r="976" spans="1:27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</row>
    <row r="977" spans="1:27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</row>
    <row r="978" spans="1:27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</row>
    <row r="979" spans="1:27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</row>
    <row r="980" spans="1:27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</row>
    <row r="981" spans="1:27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</row>
    <row r="982" spans="1:27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</row>
    <row r="983" spans="1:27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</row>
    <row r="984" spans="1:27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</row>
    <row r="985" spans="1:27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</row>
    <row r="986" spans="1:27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</row>
    <row r="987" spans="1:27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</row>
    <row r="988" spans="1:27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</row>
    <row r="989" spans="1:27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</row>
    <row r="990" spans="1:27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</row>
    <row r="991" spans="1:27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</row>
    <row r="992" spans="1:27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</row>
    <row r="993" spans="1:27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</row>
    <row r="994" spans="1:27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</row>
    <row r="995" spans="1:27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</row>
    <row r="996" spans="1:27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</row>
    <row r="997" spans="1:27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</row>
    <row r="998" spans="1:27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</row>
    <row r="999" spans="1:27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</row>
    <row r="1000" spans="1:27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</row>
    <row r="1001" spans="1:27" ht="15.75" customHeight="1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</row>
    <row r="1002" spans="1:27" ht="15.75" customHeight="1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</row>
    <row r="1003" spans="1:27" ht="15.75" customHeight="1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</row>
    <row r="1004" spans="1:27" ht="15.75" customHeight="1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</row>
    <row r="1005" spans="1:27" ht="15.75" customHeight="1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</row>
    <row r="1006" spans="1:27" ht="15.75" customHeight="1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</row>
    <row r="1007" spans="1:27" ht="15.75" customHeight="1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</row>
    <row r="1008" spans="1:27" ht="15.75" customHeight="1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</row>
    <row r="1009" spans="1:27" ht="15.75" customHeight="1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</row>
    <row r="1010" spans="1:27" ht="15.75" customHeight="1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</row>
    <row r="1011" spans="1:27" ht="15.75" customHeight="1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</row>
    <row r="1012" spans="1:27" ht="15.75" customHeight="1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</row>
    <row r="1013" spans="1:27" ht="15.75" customHeight="1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</row>
    <row r="1014" spans="1:27" ht="15.75" customHeight="1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</row>
    <row r="1015" spans="1:27" ht="15.75" customHeight="1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</row>
    <row r="1016" spans="1:27" ht="15.75" customHeight="1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</row>
    <row r="1017" spans="1:27" ht="15.75" customHeight="1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</row>
    <row r="1018" spans="1:27" ht="15.75" customHeight="1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</row>
    <row r="1019" spans="1:27" ht="15.75" customHeight="1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</row>
    <row r="1020" spans="1:27" ht="15.75" customHeight="1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</row>
    <row r="1021" spans="1:27" ht="15.75" customHeight="1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</row>
    <row r="1022" spans="1:27" ht="15.75" customHeight="1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</row>
    <row r="1023" spans="1:27" ht="15.75" customHeight="1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</row>
    <row r="1024" spans="1:27" ht="15.75" customHeight="1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</row>
    <row r="1025" spans="1:27" ht="15.75" customHeight="1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</row>
    <row r="1026" spans="1:27" ht="15.75" customHeight="1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</row>
    <row r="1027" spans="1:27" ht="15.75" customHeight="1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</row>
    <row r="1028" spans="1:27" ht="15.75" customHeight="1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</row>
    <row r="1029" spans="1:27" ht="15.75" customHeight="1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</row>
    <row r="1030" spans="1:27" ht="15.75" customHeight="1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</row>
    <row r="1031" spans="1:27" ht="15.75" customHeight="1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</row>
    <row r="1032" spans="1:27" ht="15.75" customHeight="1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</row>
    <row r="1033" spans="1:27" ht="15.75" customHeight="1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</row>
    <row r="1034" spans="1:27" ht="15.75" customHeight="1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</row>
    <row r="1035" spans="1:27" ht="15.75" customHeight="1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</row>
    <row r="1036" spans="1:27" ht="15.75" customHeight="1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</row>
    <row r="1037" spans="1:27" ht="15.75" customHeight="1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</row>
    <row r="1038" spans="1:27" ht="15.75" customHeight="1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</row>
    <row r="1039" spans="1:27" ht="15.75" customHeight="1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</row>
    <row r="1040" spans="1:27" ht="15.75" customHeight="1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</row>
    <row r="1041" spans="1:27" ht="15.75" customHeight="1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</row>
    <row r="1042" spans="1:27" ht="15.75" customHeight="1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</row>
    <row r="1043" spans="1:27" ht="15.75" customHeight="1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</row>
    <row r="1044" spans="1:27" ht="15.75" customHeight="1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</row>
    <row r="1045" spans="1:27" ht="15.75" customHeight="1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</row>
    <row r="1046" spans="1:27" ht="15.75" customHeight="1">
      <c r="A1046" s="12"/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</row>
    <row r="1047" spans="1:27" ht="15.75" customHeight="1">
      <c r="A1047" s="12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</row>
    <row r="1048" spans="1:27" ht="15.75" customHeight="1">
      <c r="A1048" s="12"/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</row>
    <row r="1049" spans="1:27" ht="15.75" customHeight="1">
      <c r="A1049" s="12"/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</row>
    <row r="1050" spans="1:27" ht="15.75" customHeight="1">
      <c r="A1050" s="12"/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</row>
    <row r="1051" spans="1:27" ht="15.75" customHeight="1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</row>
    <row r="1052" spans="1:27" ht="15.75" customHeight="1">
      <c r="A1052" s="12"/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</row>
    <row r="1053" spans="1:27" ht="15.75" customHeight="1">
      <c r="A1053" s="12"/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</row>
    <row r="1054" spans="1:27" ht="15.75" customHeight="1">
      <c r="A1054" s="12"/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</row>
    <row r="1055" spans="1:27" ht="15.75" customHeight="1">
      <c r="A1055" s="12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</row>
    <row r="1056" spans="1:27" ht="15.75" customHeight="1">
      <c r="A1056" s="12"/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</row>
    <row r="1057" spans="1:27" ht="15.75" customHeight="1">
      <c r="A1057" s="12"/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</row>
    <row r="1058" spans="1:27" ht="15.75" customHeight="1">
      <c r="A1058" s="12"/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</row>
    <row r="1059" spans="1:27" ht="15.75" customHeight="1">
      <c r="A1059" s="12"/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</row>
    <row r="1060" spans="1:27" ht="15.75" customHeight="1">
      <c r="A1060" s="12"/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</row>
    <row r="1061" spans="1:27" ht="15.75" customHeight="1">
      <c r="A1061" s="12"/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</row>
    <row r="1062" spans="1:27" ht="15.75" customHeight="1">
      <c r="A1062" s="12"/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</row>
    <row r="1063" spans="1:27" ht="15.75" customHeight="1">
      <c r="A1063" s="12"/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</row>
    <row r="1064" spans="1:27" ht="15.75" customHeight="1">
      <c r="A1064" s="12"/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</row>
    <row r="1065" spans="1:27" ht="15.75" customHeight="1">
      <c r="A1065" s="12"/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</row>
    <row r="1066" spans="1:27" ht="15.75" customHeight="1">
      <c r="A1066" s="12"/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</row>
    <row r="1067" spans="1:27" ht="15.75" customHeight="1">
      <c r="A1067" s="12"/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</row>
    <row r="1068" spans="1:27" ht="15.75" customHeight="1">
      <c r="A1068" s="12"/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</row>
    <row r="1069" spans="1:27" ht="15.75" customHeight="1">
      <c r="A1069" s="12"/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</row>
    <row r="1070" spans="1:27" ht="15.75" customHeight="1">
      <c r="A1070" s="12"/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</row>
    <row r="1071" spans="1:27" ht="15.75" customHeight="1">
      <c r="A1071" s="12"/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</row>
    <row r="1072" spans="1:27" ht="15.75" customHeight="1">
      <c r="A1072" s="12"/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</row>
    <row r="1073" spans="1:27" ht="15.75" customHeight="1">
      <c r="A1073" s="12"/>
      <c r="B1073" s="12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</row>
    <row r="1074" spans="1:27" ht="15.75" customHeight="1">
      <c r="A1074" s="12"/>
      <c r="B1074" s="12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</row>
    <row r="1075" spans="1:27" ht="15.75" customHeight="1">
      <c r="A1075" s="12"/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</row>
    <row r="1076" spans="1:27" ht="15.75" customHeight="1">
      <c r="A1076" s="12"/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</row>
    <row r="1077" spans="1:27" ht="15.75" customHeight="1">
      <c r="A1077" s="12"/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</row>
    <row r="1078" spans="1:27" ht="15.75" customHeight="1">
      <c r="A1078" s="12"/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</row>
    <row r="1079" spans="1:27" ht="15.75" customHeight="1">
      <c r="A1079" s="12"/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</row>
    <row r="1080" spans="1:27" ht="15.75" customHeight="1">
      <c r="A1080" s="12"/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</row>
    <row r="1081" spans="1:27" ht="15.75" customHeight="1">
      <c r="A1081" s="12"/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</row>
    <row r="1082" spans="1:27" ht="15.75" customHeight="1">
      <c r="A1082" s="12"/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</row>
    <row r="1083" spans="1:27" ht="15.75" customHeight="1">
      <c r="A1083" s="12"/>
      <c r="B1083" s="12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</row>
    <row r="1084" spans="1:27" ht="15.75" customHeight="1">
      <c r="A1084" s="12"/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</row>
    <row r="1085" spans="1:27" ht="15.75" customHeight="1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</row>
    <row r="1086" spans="1:27" ht="15.75" customHeight="1">
      <c r="A1086" s="12"/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</row>
    <row r="1087" spans="1:27" ht="15.75" customHeight="1">
      <c r="A1087" s="12"/>
      <c r="B1087" s="12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</row>
    <row r="1088" spans="1:27" ht="15.75" customHeight="1">
      <c r="A1088" s="12"/>
      <c r="B1088" s="12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</row>
    <row r="1089" spans="1:27" ht="15.75" customHeight="1">
      <c r="A1089" s="12"/>
      <c r="B1089" s="12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</row>
    <row r="1090" spans="1:27" ht="15.75" customHeight="1">
      <c r="A1090" s="12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</row>
    <row r="1091" spans="1:27" ht="15.75" customHeight="1">
      <c r="A1091" s="12"/>
      <c r="B1091" s="12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</row>
    <row r="1092" spans="1:27" ht="15.75" customHeight="1">
      <c r="A1092" s="12"/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</row>
    <row r="1093" spans="1:27" ht="15.75" customHeight="1">
      <c r="A1093" s="12"/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</row>
    <row r="1094" spans="1:27" ht="15.75" customHeight="1">
      <c r="A1094" s="12"/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</row>
    <row r="1095" spans="1:27" ht="15.75" customHeight="1">
      <c r="A1095" s="12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</row>
    <row r="1096" spans="1:27" ht="15.75" customHeight="1">
      <c r="A1096" s="12"/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</row>
    <row r="1097" spans="1:27" ht="15.75" customHeight="1">
      <c r="A1097" s="12"/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</row>
    <row r="1098" spans="1:27" ht="15.75" customHeight="1">
      <c r="A1098" s="12"/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</row>
    <row r="1099" spans="1:27" ht="15.75" customHeight="1">
      <c r="A1099" s="12"/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</row>
    <row r="1100" spans="1:27" ht="15.75" customHeight="1">
      <c r="A1100" s="12"/>
      <c r="B1100" s="12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</row>
    <row r="1101" spans="1:27" ht="15.75" customHeight="1">
      <c r="A1101" s="12"/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</row>
    <row r="1102" spans="1:27" ht="15.75" customHeight="1">
      <c r="A1102" s="12"/>
      <c r="B1102" s="12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</row>
    <row r="1103" spans="1:27" ht="15.75" customHeight="1">
      <c r="A1103" s="12"/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</row>
    <row r="1104" spans="1:27" ht="15.75" customHeight="1">
      <c r="A1104" s="12"/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</row>
    <row r="1105" spans="1:27" ht="15.75" customHeight="1">
      <c r="A1105" s="12"/>
      <c r="B1105" s="12"/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</row>
    <row r="1106" spans="1:27" ht="15.75" customHeight="1">
      <c r="A1106" s="12"/>
      <c r="B1106" s="12"/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</row>
    <row r="1107" spans="1:27" ht="15.75" customHeight="1">
      <c r="A1107" s="12"/>
      <c r="B1107" s="12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</row>
    <row r="1108" spans="1:27" ht="15.75" customHeight="1">
      <c r="A1108" s="12"/>
      <c r="B1108" s="12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</row>
    <row r="1109" spans="1:27" ht="15.75" customHeight="1">
      <c r="A1109" s="12"/>
      <c r="B1109" s="12"/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</row>
    <row r="1110" spans="1:27" ht="15.75" customHeight="1">
      <c r="A1110" s="12"/>
      <c r="B1110" s="12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</row>
    <row r="1111" spans="1:27" ht="15.75" customHeight="1">
      <c r="A1111" s="12"/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</row>
    <row r="1112" spans="1:27" ht="15.75" customHeight="1">
      <c r="A1112" s="12"/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</row>
    <row r="1113" spans="1:27" ht="15.75" customHeight="1">
      <c r="A1113" s="12"/>
      <c r="B1113" s="12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</row>
    <row r="1114" spans="1:27" ht="15.75" customHeight="1">
      <c r="A1114" s="12"/>
      <c r="B1114" s="12"/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</row>
    <row r="1115" spans="1:27" ht="15.75" customHeight="1">
      <c r="A1115" s="12"/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</row>
    <row r="1116" spans="1:27" ht="15.75" customHeight="1">
      <c r="A1116" s="12"/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</row>
    <row r="1117" spans="1:27" ht="15.75" customHeight="1">
      <c r="A1117" s="12"/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</row>
    <row r="1118" spans="1:27" ht="15.75" customHeight="1">
      <c r="A1118" s="12"/>
      <c r="B1118" s="12"/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</row>
    <row r="1119" spans="1:27" ht="15.75" customHeight="1">
      <c r="A1119" s="12"/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</row>
    <row r="1120" spans="1:27" ht="15.75" customHeight="1">
      <c r="A1120" s="12"/>
      <c r="B1120" s="12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</row>
    <row r="1121" spans="1:27" ht="15.75" customHeight="1">
      <c r="A1121" s="12"/>
      <c r="B1121" s="12"/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</row>
    <row r="1122" spans="1:27" ht="15.75" customHeight="1">
      <c r="A1122" s="12"/>
      <c r="B1122" s="12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</row>
    <row r="1123" spans="1:27" ht="15.75" customHeight="1">
      <c r="A1123" s="12"/>
      <c r="B1123" s="12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</row>
    <row r="1124" spans="1:27" ht="15.75" customHeight="1">
      <c r="A1124" s="12"/>
      <c r="B1124" s="12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</row>
    <row r="1125" spans="1:27" ht="15.75" customHeight="1">
      <c r="A1125" s="12"/>
      <c r="B1125" s="12"/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</row>
    <row r="1126" spans="1:27" ht="15.75" customHeight="1">
      <c r="A1126" s="12"/>
      <c r="B1126" s="12"/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</row>
    <row r="1127" spans="1:27" ht="15.75" customHeight="1">
      <c r="A1127" s="12"/>
      <c r="B1127" s="12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</row>
    <row r="1128" spans="1:27" ht="15.75" customHeight="1">
      <c r="A1128" s="12"/>
      <c r="B1128" s="12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</row>
    <row r="1129" spans="1:27" ht="15.75" customHeight="1">
      <c r="A1129" s="12"/>
      <c r="B1129" s="12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</row>
    <row r="1130" spans="1:27" ht="15.75" customHeight="1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</row>
    <row r="1131" spans="1:27" ht="15.75" customHeight="1">
      <c r="A1131" s="12"/>
      <c r="B1131" s="12"/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</row>
    <row r="1132" spans="1:27" ht="15.75" customHeight="1">
      <c r="A1132" s="12"/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</row>
    <row r="1133" spans="1:27" ht="15.75" customHeight="1">
      <c r="A1133" s="12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</row>
    <row r="1134" spans="1:27" ht="15.75" customHeight="1">
      <c r="A1134" s="12"/>
      <c r="B1134" s="12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</row>
    <row r="1135" spans="1:27" ht="15.75" customHeight="1">
      <c r="A1135" s="12"/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</row>
    <row r="1136" spans="1:27" ht="15.75" customHeight="1">
      <c r="A1136" s="12"/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</row>
    <row r="1137" spans="1:27" ht="15.75" customHeight="1">
      <c r="A1137" s="12"/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</row>
    <row r="1138" spans="1:27" ht="15.75" customHeight="1">
      <c r="A1138" s="12"/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</row>
    <row r="1139" spans="1:27" ht="15.75" customHeight="1">
      <c r="A1139" s="12"/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</row>
    <row r="1140" spans="1:27" ht="15.75" customHeight="1">
      <c r="A1140" s="12"/>
      <c r="B1140" s="12"/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</row>
    <row r="1141" spans="1:27" ht="15.75" customHeight="1">
      <c r="A1141" s="12"/>
      <c r="B1141" s="12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</row>
    <row r="1142" spans="1:27" ht="15.75" customHeight="1">
      <c r="A1142" s="12"/>
      <c r="B1142" s="12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</row>
    <row r="1143" spans="1:27" ht="15.75" customHeight="1">
      <c r="A1143" s="12"/>
      <c r="B1143" s="12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</row>
    <row r="1144" spans="1:27" ht="15.75" customHeight="1">
      <c r="A1144" s="12"/>
      <c r="B1144" s="12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</row>
    <row r="1145" spans="1:27" ht="15.75" customHeight="1">
      <c r="A1145" s="12"/>
      <c r="B1145" s="12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</row>
    <row r="1146" spans="1:27" ht="15.75" customHeight="1">
      <c r="A1146" s="12"/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</row>
    <row r="1147" spans="1:27" ht="15.75" customHeight="1">
      <c r="A1147" s="12"/>
      <c r="B1147" s="12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</row>
    <row r="1148" spans="1:27" ht="15.75" customHeight="1">
      <c r="A1148" s="12"/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</row>
    <row r="1149" spans="1:27" ht="15.75" customHeight="1">
      <c r="A1149" s="12"/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</row>
    <row r="1150" spans="1:27" ht="15.75" customHeight="1">
      <c r="A1150" s="12"/>
      <c r="B1150" s="12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</row>
    <row r="1151" spans="1:27" ht="15.75" customHeigh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</row>
    <row r="1152" spans="1:27" ht="15.75" customHeight="1">
      <c r="A1152" s="12"/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</row>
    <row r="1153" spans="1:27" ht="15.75" customHeight="1">
      <c r="A1153" s="12"/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</row>
    <row r="1154" spans="1:27" ht="15.75" customHeight="1">
      <c r="A1154" s="12"/>
      <c r="B1154" s="12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</row>
    <row r="1155" spans="1:27" ht="15.75" customHeight="1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</row>
    <row r="1156" spans="1:27" ht="15.75" customHeight="1">
      <c r="A1156" s="12"/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</row>
    <row r="1157" spans="1:27" ht="15.75" customHeight="1">
      <c r="A1157" s="12"/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</row>
    <row r="1158" spans="1:27" ht="15.75" customHeight="1">
      <c r="A1158" s="12"/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</row>
    <row r="1159" spans="1:27" ht="15.75" customHeight="1">
      <c r="A1159" s="12"/>
      <c r="B1159" s="12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</row>
    <row r="1160" spans="1:27" ht="15.75" customHeight="1">
      <c r="A1160" s="12"/>
      <c r="B1160" s="12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</row>
    <row r="1161" spans="1:27" ht="15.75" customHeight="1">
      <c r="A1161" s="12"/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</row>
    <row r="1162" spans="1:27" ht="15.75" customHeight="1">
      <c r="A1162" s="12"/>
      <c r="B1162" s="12"/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</row>
    <row r="1163" spans="1:27" ht="15.75" customHeight="1">
      <c r="A1163" s="12"/>
      <c r="B1163" s="12"/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</row>
    <row r="1164" spans="1:27" ht="15.75" customHeight="1">
      <c r="A1164" s="12"/>
      <c r="B1164" s="12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</row>
    <row r="1165" spans="1:27" ht="15.75" customHeight="1">
      <c r="A1165" s="33"/>
      <c r="B1165" s="33"/>
      <c r="C1165" s="33"/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</row>
    <row r="1166" spans="1:27" ht="15.75" customHeight="1">
      <c r="A1166" s="33"/>
      <c r="B1166" s="33"/>
      <c r="C1166" s="33"/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</row>
    <row r="1167" spans="1:27" ht="15.75" customHeight="1">
      <c r="A1167" s="33"/>
      <c r="B1167" s="33"/>
      <c r="C1167" s="33"/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</row>
    <row r="1168" spans="1:27" ht="15.75" customHeight="1">
      <c r="A1168" s="33"/>
      <c r="B1168" s="33"/>
      <c r="C1168" s="33"/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</row>
    <row r="1169" spans="1:27" ht="15.75" customHeight="1">
      <c r="A1169" s="33"/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B1009"/>
  <sheetViews>
    <sheetView workbookViewId="0">
      <selection activeCell="H27" sqref="H27"/>
    </sheetView>
  </sheetViews>
  <sheetFormatPr baseColWidth="10" defaultColWidth="11.1640625" defaultRowHeight="15" customHeight="1"/>
  <cols>
    <col min="1" max="1" width="22.6640625" customWidth="1"/>
    <col min="2" max="4" width="11.1640625" customWidth="1"/>
    <col min="5" max="5" width="10" customWidth="1"/>
    <col min="6" max="28" width="11.1640625" customWidth="1"/>
  </cols>
  <sheetData>
    <row r="1" spans="1:28" ht="16">
      <c r="A1" s="41" t="s">
        <v>787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</row>
    <row r="2" spans="1:28" ht="16">
      <c r="A2" s="43" t="s">
        <v>788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</row>
    <row r="3" spans="1:28" ht="16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spans="1:28" ht="16">
      <c r="A4" s="276" t="s">
        <v>789</v>
      </c>
      <c r="B4" s="276" t="s">
        <v>790</v>
      </c>
      <c r="C4" s="44"/>
      <c r="D4" s="277" t="s">
        <v>791</v>
      </c>
      <c r="E4" s="266"/>
      <c r="F4" s="266"/>
      <c r="G4" s="267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ht="42.75" customHeight="1">
      <c r="A5" s="264"/>
      <c r="B5" s="269"/>
      <c r="C5" s="15"/>
      <c r="D5" s="45" t="s">
        <v>86</v>
      </c>
      <c r="E5" s="46" t="s">
        <v>792</v>
      </c>
      <c r="F5" s="45" t="s">
        <v>112</v>
      </c>
      <c r="G5" s="45" t="s">
        <v>793</v>
      </c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</row>
    <row r="6" spans="1:28" ht="16">
      <c r="A6" s="271" t="s">
        <v>82</v>
      </c>
      <c r="B6" s="269"/>
      <c r="C6" s="37" t="s">
        <v>86</v>
      </c>
      <c r="D6" s="38">
        <v>35</v>
      </c>
      <c r="E6" s="37">
        <v>0</v>
      </c>
      <c r="F6" s="37">
        <v>0</v>
      </c>
      <c r="G6" s="37">
        <f t="shared" ref="G6:G33" si="0">D6+E6+F6</f>
        <v>35</v>
      </c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</row>
    <row r="7" spans="1:28" ht="16">
      <c r="A7" s="269"/>
      <c r="B7" s="269"/>
      <c r="C7" s="37" t="s">
        <v>125</v>
      </c>
      <c r="D7" s="38">
        <v>0</v>
      </c>
      <c r="E7" s="37">
        <v>1</v>
      </c>
      <c r="F7" s="37">
        <v>0</v>
      </c>
      <c r="G7" s="37">
        <f t="shared" si="0"/>
        <v>1</v>
      </c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</row>
    <row r="8" spans="1:28" ht="16">
      <c r="A8" s="269"/>
      <c r="B8" s="269"/>
      <c r="C8" s="37" t="s">
        <v>112</v>
      </c>
      <c r="D8" s="38">
        <v>0</v>
      </c>
      <c r="E8" s="37">
        <v>0</v>
      </c>
      <c r="F8" s="38">
        <v>11</v>
      </c>
      <c r="G8" s="37">
        <f t="shared" si="0"/>
        <v>11</v>
      </c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</row>
    <row r="9" spans="1:28" ht="16">
      <c r="A9" s="264"/>
      <c r="B9" s="269"/>
      <c r="C9" s="47" t="s">
        <v>793</v>
      </c>
      <c r="D9" s="47">
        <f t="shared" ref="D9:F9" si="1">SUM(D6:D8)</f>
        <v>35</v>
      </c>
      <c r="E9" s="47">
        <f t="shared" si="1"/>
        <v>1</v>
      </c>
      <c r="F9" s="47">
        <f t="shared" si="1"/>
        <v>11</v>
      </c>
      <c r="G9" s="47">
        <f t="shared" si="0"/>
        <v>47</v>
      </c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</row>
    <row r="10" spans="1:28" ht="16">
      <c r="A10" s="271" t="s">
        <v>127</v>
      </c>
      <c r="B10" s="269"/>
      <c r="C10" s="37" t="s">
        <v>86</v>
      </c>
      <c r="D10" s="38">
        <v>60</v>
      </c>
      <c r="E10" s="37">
        <v>0</v>
      </c>
      <c r="F10" s="37">
        <v>0</v>
      </c>
      <c r="G10" s="37">
        <f t="shared" si="0"/>
        <v>60</v>
      </c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</row>
    <row r="11" spans="1:28" ht="16">
      <c r="A11" s="269"/>
      <c r="B11" s="269"/>
      <c r="C11" s="37" t="s">
        <v>125</v>
      </c>
      <c r="D11" s="38">
        <v>0</v>
      </c>
      <c r="E11" s="37">
        <v>0</v>
      </c>
      <c r="F11" s="37">
        <v>0</v>
      </c>
      <c r="G11" s="37">
        <f t="shared" si="0"/>
        <v>0</v>
      </c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</row>
    <row r="12" spans="1:28" ht="16">
      <c r="A12" s="269"/>
      <c r="B12" s="269"/>
      <c r="C12" s="37" t="s">
        <v>112</v>
      </c>
      <c r="D12" s="38">
        <v>0</v>
      </c>
      <c r="E12" s="37">
        <v>0</v>
      </c>
      <c r="F12" s="38">
        <v>8</v>
      </c>
      <c r="G12" s="37">
        <f t="shared" si="0"/>
        <v>8</v>
      </c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</row>
    <row r="13" spans="1:28" ht="16">
      <c r="A13" s="264"/>
      <c r="B13" s="269"/>
      <c r="C13" s="47" t="s">
        <v>793</v>
      </c>
      <c r="D13" s="47">
        <f t="shared" ref="D13:F13" si="2">SUM(D10:D12)</f>
        <v>60</v>
      </c>
      <c r="E13" s="47">
        <f t="shared" si="2"/>
        <v>0</v>
      </c>
      <c r="F13" s="47">
        <f t="shared" si="2"/>
        <v>8</v>
      </c>
      <c r="G13" s="47">
        <f t="shared" si="0"/>
        <v>68</v>
      </c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</row>
    <row r="14" spans="1:28" ht="16">
      <c r="A14" s="271" t="s">
        <v>162</v>
      </c>
      <c r="B14" s="269"/>
      <c r="C14" s="37" t="s">
        <v>86</v>
      </c>
      <c r="D14" s="38">
        <v>151</v>
      </c>
      <c r="E14" s="37">
        <v>0</v>
      </c>
      <c r="F14" s="37">
        <v>0</v>
      </c>
      <c r="G14" s="37">
        <f t="shared" si="0"/>
        <v>151</v>
      </c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</row>
    <row r="15" spans="1:28" ht="16">
      <c r="A15" s="269"/>
      <c r="B15" s="269"/>
      <c r="C15" s="37" t="s">
        <v>125</v>
      </c>
      <c r="D15" s="38">
        <v>0</v>
      </c>
      <c r="E15" s="37">
        <v>0</v>
      </c>
      <c r="F15" s="37">
        <v>0</v>
      </c>
      <c r="G15" s="37">
        <f t="shared" si="0"/>
        <v>0</v>
      </c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</row>
    <row r="16" spans="1:28" ht="16">
      <c r="A16" s="269"/>
      <c r="B16" s="269"/>
      <c r="C16" s="37" t="s">
        <v>112</v>
      </c>
      <c r="D16" s="38">
        <v>0</v>
      </c>
      <c r="E16" s="37">
        <v>0</v>
      </c>
      <c r="F16" s="38">
        <v>1</v>
      </c>
      <c r="G16" s="37">
        <f t="shared" si="0"/>
        <v>1</v>
      </c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</row>
    <row r="17" spans="1:28" ht="16">
      <c r="A17" s="264"/>
      <c r="B17" s="269"/>
      <c r="C17" s="47" t="s">
        <v>793</v>
      </c>
      <c r="D17" s="47">
        <f t="shared" ref="D17:F17" si="3">SUM(D14:D16)</f>
        <v>151</v>
      </c>
      <c r="E17" s="47">
        <f t="shared" si="3"/>
        <v>0</v>
      </c>
      <c r="F17" s="47">
        <f t="shared" si="3"/>
        <v>1</v>
      </c>
      <c r="G17" s="47">
        <f t="shared" si="0"/>
        <v>152</v>
      </c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</row>
    <row r="18" spans="1:28" ht="16">
      <c r="A18" s="271" t="s">
        <v>239</v>
      </c>
      <c r="B18" s="269"/>
      <c r="C18" s="37" t="s">
        <v>86</v>
      </c>
      <c r="D18" s="38">
        <v>116</v>
      </c>
      <c r="E18" s="37">
        <v>0</v>
      </c>
      <c r="F18" s="37">
        <v>0</v>
      </c>
      <c r="G18" s="37">
        <f t="shared" si="0"/>
        <v>116</v>
      </c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</row>
    <row r="19" spans="1:28" ht="16">
      <c r="A19" s="269"/>
      <c r="B19" s="269"/>
      <c r="C19" s="37" t="s">
        <v>125</v>
      </c>
      <c r="D19" s="38">
        <v>0</v>
      </c>
      <c r="E19" s="37">
        <v>1</v>
      </c>
      <c r="F19" s="37">
        <v>0</v>
      </c>
      <c r="G19" s="37">
        <f t="shared" si="0"/>
        <v>1</v>
      </c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</row>
    <row r="20" spans="1:28" ht="16">
      <c r="A20" s="269"/>
      <c r="B20" s="269"/>
      <c r="C20" s="37" t="s">
        <v>112</v>
      </c>
      <c r="D20" s="38">
        <v>0</v>
      </c>
      <c r="E20" s="37">
        <v>0</v>
      </c>
      <c r="F20" s="38">
        <v>5</v>
      </c>
      <c r="G20" s="37">
        <f t="shared" si="0"/>
        <v>5</v>
      </c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</row>
    <row r="21" spans="1:28" ht="16">
      <c r="A21" s="264"/>
      <c r="B21" s="269"/>
      <c r="C21" s="47" t="s">
        <v>793</v>
      </c>
      <c r="D21" s="47">
        <v>116</v>
      </c>
      <c r="E21" s="47">
        <f t="shared" ref="E21:F21" si="4">SUM(E18:E20)</f>
        <v>1</v>
      </c>
      <c r="F21" s="47">
        <f t="shared" si="4"/>
        <v>5</v>
      </c>
      <c r="G21" s="47">
        <f t="shared" si="0"/>
        <v>122</v>
      </c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</row>
    <row r="22" spans="1:28" ht="16">
      <c r="A22" s="271" t="s">
        <v>301</v>
      </c>
      <c r="B22" s="269"/>
      <c r="C22" s="37" t="s">
        <v>86</v>
      </c>
      <c r="D22" s="38">
        <v>92</v>
      </c>
      <c r="E22" s="37">
        <v>0</v>
      </c>
      <c r="F22" s="37">
        <v>0</v>
      </c>
      <c r="G22" s="37">
        <f t="shared" si="0"/>
        <v>92</v>
      </c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</row>
    <row r="23" spans="1:28" ht="16">
      <c r="A23" s="269"/>
      <c r="B23" s="269"/>
      <c r="C23" s="37" t="s">
        <v>125</v>
      </c>
      <c r="D23" s="38">
        <v>0</v>
      </c>
      <c r="E23" s="37">
        <v>0</v>
      </c>
      <c r="F23" s="37">
        <v>0</v>
      </c>
      <c r="G23" s="37">
        <f t="shared" si="0"/>
        <v>0</v>
      </c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</row>
    <row r="24" spans="1:28" ht="16">
      <c r="A24" s="269"/>
      <c r="B24" s="269"/>
      <c r="C24" s="37" t="s">
        <v>112</v>
      </c>
      <c r="D24" s="38">
        <v>0</v>
      </c>
      <c r="E24" s="39">
        <v>1</v>
      </c>
      <c r="F24" s="38">
        <v>3</v>
      </c>
      <c r="G24" s="37">
        <f t="shared" si="0"/>
        <v>4</v>
      </c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</row>
    <row r="25" spans="1:28" ht="16">
      <c r="A25" s="264"/>
      <c r="B25" s="269"/>
      <c r="C25" s="47" t="s">
        <v>793</v>
      </c>
      <c r="D25" s="47">
        <f>SUM(D22:D24)</f>
        <v>92</v>
      </c>
      <c r="E25" s="47">
        <f t="shared" ref="D25:F25" si="5">SUM(E22:E24)</f>
        <v>1</v>
      </c>
      <c r="F25" s="47">
        <f t="shared" si="5"/>
        <v>3</v>
      </c>
      <c r="G25" s="47">
        <f t="shared" si="0"/>
        <v>96</v>
      </c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</row>
    <row r="26" spans="1:28" ht="16">
      <c r="A26" s="271" t="s">
        <v>350</v>
      </c>
      <c r="B26" s="269"/>
      <c r="C26" s="37" t="s">
        <v>86</v>
      </c>
      <c r="D26" s="38">
        <v>96</v>
      </c>
      <c r="E26" s="37">
        <v>0</v>
      </c>
      <c r="F26" s="37">
        <v>0</v>
      </c>
      <c r="G26" s="37">
        <f t="shared" si="0"/>
        <v>96</v>
      </c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</row>
    <row r="27" spans="1:28" ht="16">
      <c r="A27" s="269"/>
      <c r="B27" s="269"/>
      <c r="C27" s="37" t="s">
        <v>125</v>
      </c>
      <c r="D27" s="38">
        <v>0</v>
      </c>
      <c r="E27" s="37">
        <v>0</v>
      </c>
      <c r="F27" s="37">
        <v>0</v>
      </c>
      <c r="G27" s="37">
        <f t="shared" si="0"/>
        <v>0</v>
      </c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</row>
    <row r="28" spans="1:28" ht="16">
      <c r="A28" s="269"/>
      <c r="B28" s="269"/>
      <c r="C28" s="37" t="s">
        <v>112</v>
      </c>
      <c r="D28" s="38">
        <v>0</v>
      </c>
      <c r="E28" s="37">
        <v>0</v>
      </c>
      <c r="F28" s="38">
        <v>4</v>
      </c>
      <c r="G28" s="37">
        <f t="shared" si="0"/>
        <v>4</v>
      </c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</row>
    <row r="29" spans="1:28" ht="16">
      <c r="A29" s="264"/>
      <c r="B29" s="269"/>
      <c r="C29" s="47" t="s">
        <v>793</v>
      </c>
      <c r="D29" s="47">
        <f t="shared" ref="D29:F29" si="6">SUM(D26:D28)</f>
        <v>96</v>
      </c>
      <c r="E29" s="47">
        <f t="shared" si="6"/>
        <v>0</v>
      </c>
      <c r="F29" s="47">
        <f t="shared" si="6"/>
        <v>4</v>
      </c>
      <c r="G29" s="47">
        <f t="shared" si="0"/>
        <v>100</v>
      </c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</row>
    <row r="30" spans="1:28" ht="16">
      <c r="A30" s="271" t="s">
        <v>401</v>
      </c>
      <c r="B30" s="269"/>
      <c r="C30" s="37" t="s">
        <v>86</v>
      </c>
      <c r="D30" s="38">
        <v>105</v>
      </c>
      <c r="E30" s="37">
        <v>0</v>
      </c>
      <c r="F30" s="37">
        <v>0</v>
      </c>
      <c r="G30" s="37">
        <f t="shared" si="0"/>
        <v>105</v>
      </c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</row>
    <row r="31" spans="1:28" ht="16">
      <c r="A31" s="269"/>
      <c r="B31" s="269"/>
      <c r="C31" s="37" t="s">
        <v>125</v>
      </c>
      <c r="D31" s="38">
        <v>0</v>
      </c>
      <c r="E31" s="37">
        <v>0</v>
      </c>
      <c r="F31" s="37">
        <v>0</v>
      </c>
      <c r="G31" s="37">
        <f t="shared" si="0"/>
        <v>0</v>
      </c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</row>
    <row r="32" spans="1:28" ht="16">
      <c r="A32" s="269"/>
      <c r="B32" s="269"/>
      <c r="C32" s="37" t="s">
        <v>112</v>
      </c>
      <c r="D32" s="38">
        <v>0</v>
      </c>
      <c r="E32" s="37">
        <v>0</v>
      </c>
      <c r="F32" s="38">
        <v>9</v>
      </c>
      <c r="G32" s="37">
        <f t="shared" si="0"/>
        <v>9</v>
      </c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</row>
    <row r="33" spans="1:28" ht="16">
      <c r="A33" s="264"/>
      <c r="B33" s="269"/>
      <c r="C33" s="47" t="s">
        <v>793</v>
      </c>
      <c r="D33" s="47">
        <f t="shared" ref="D33:F33" si="7">SUM(D30:D32)</f>
        <v>105</v>
      </c>
      <c r="E33" s="47">
        <f t="shared" si="7"/>
        <v>0</v>
      </c>
      <c r="F33" s="47">
        <f t="shared" si="7"/>
        <v>9</v>
      </c>
      <c r="G33" s="47">
        <f t="shared" si="0"/>
        <v>114</v>
      </c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</row>
    <row r="34" spans="1:28" ht="16">
      <c r="A34" s="271" t="s">
        <v>459</v>
      </c>
      <c r="B34" s="269"/>
      <c r="C34" s="37" t="s">
        <v>86</v>
      </c>
      <c r="D34" s="38">
        <v>97</v>
      </c>
      <c r="E34" s="38">
        <v>0</v>
      </c>
      <c r="F34" s="38">
        <v>0</v>
      </c>
      <c r="G34" s="38">
        <f>SUM(D34:F34)</f>
        <v>97</v>
      </c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</row>
    <row r="35" spans="1:28" ht="16">
      <c r="A35" s="269"/>
      <c r="B35" s="269"/>
      <c r="C35" s="37" t="s">
        <v>125</v>
      </c>
      <c r="D35" s="38">
        <v>0</v>
      </c>
      <c r="E35" s="38">
        <v>0</v>
      </c>
      <c r="F35" s="38">
        <v>0</v>
      </c>
      <c r="G35" s="38">
        <v>0</v>
      </c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</row>
    <row r="36" spans="1:28" ht="16">
      <c r="A36" s="269"/>
      <c r="B36" s="269"/>
      <c r="C36" s="37" t="s">
        <v>112</v>
      </c>
      <c r="D36" s="38">
        <v>0</v>
      </c>
      <c r="E36" s="38">
        <v>0</v>
      </c>
      <c r="F36" s="38">
        <v>3</v>
      </c>
      <c r="G36" s="38">
        <v>3</v>
      </c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</row>
    <row r="37" spans="1:28" ht="16">
      <c r="A37" s="264"/>
      <c r="B37" s="269"/>
      <c r="C37" s="47" t="s">
        <v>793</v>
      </c>
      <c r="D37" s="48">
        <f t="shared" ref="D37:G37" si="8">SUM(D34:D36)</f>
        <v>97</v>
      </c>
      <c r="E37" s="48">
        <f t="shared" si="8"/>
        <v>0</v>
      </c>
      <c r="F37" s="48">
        <f t="shared" si="8"/>
        <v>3</v>
      </c>
      <c r="G37" s="48">
        <f t="shared" si="8"/>
        <v>100</v>
      </c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</row>
    <row r="38" spans="1:28" ht="16">
      <c r="A38" s="271" t="s">
        <v>510</v>
      </c>
      <c r="B38" s="269"/>
      <c r="C38" s="37" t="s">
        <v>86</v>
      </c>
      <c r="D38" s="38">
        <v>8</v>
      </c>
      <c r="E38" s="37">
        <v>0</v>
      </c>
      <c r="F38" s="37">
        <v>0</v>
      </c>
      <c r="G38" s="37">
        <f t="shared" ref="G38:G41" si="9">D38+E38+F38</f>
        <v>8</v>
      </c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</row>
    <row r="39" spans="1:28" ht="16">
      <c r="A39" s="269"/>
      <c r="B39" s="269"/>
      <c r="C39" s="37" t="s">
        <v>125</v>
      </c>
      <c r="D39" s="37">
        <v>0</v>
      </c>
      <c r="E39" s="37">
        <v>1</v>
      </c>
      <c r="F39" s="37">
        <v>0</v>
      </c>
      <c r="G39" s="37">
        <f t="shared" si="9"/>
        <v>1</v>
      </c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</row>
    <row r="40" spans="1:28" ht="16">
      <c r="A40" s="269"/>
      <c r="B40" s="269"/>
      <c r="C40" s="37" t="s">
        <v>112</v>
      </c>
      <c r="D40" s="38">
        <v>0</v>
      </c>
      <c r="E40" s="37">
        <v>0</v>
      </c>
      <c r="F40" s="38">
        <v>7</v>
      </c>
      <c r="G40" s="37">
        <f t="shared" si="9"/>
        <v>7</v>
      </c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</row>
    <row r="41" spans="1:28" ht="16">
      <c r="A41" s="264"/>
      <c r="B41" s="269"/>
      <c r="C41" s="47" t="s">
        <v>793</v>
      </c>
      <c r="D41" s="47">
        <f t="shared" ref="D41:F41" si="10">SUM(D38:D40)</f>
        <v>8</v>
      </c>
      <c r="E41" s="47">
        <f t="shared" si="10"/>
        <v>1</v>
      </c>
      <c r="F41" s="47">
        <f t="shared" si="10"/>
        <v>7</v>
      </c>
      <c r="G41" s="47">
        <f t="shared" si="9"/>
        <v>16</v>
      </c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</row>
    <row r="42" spans="1:28" ht="16">
      <c r="A42" s="271" t="s">
        <v>519</v>
      </c>
      <c r="B42" s="269"/>
      <c r="C42" s="37" t="s">
        <v>86</v>
      </c>
      <c r="D42" s="38">
        <v>99</v>
      </c>
      <c r="E42" s="37">
        <v>0</v>
      </c>
      <c r="F42" s="37">
        <v>0</v>
      </c>
      <c r="G42" s="37">
        <v>98</v>
      </c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</row>
    <row r="43" spans="1:28" ht="16">
      <c r="A43" s="269"/>
      <c r="B43" s="269"/>
      <c r="C43" s="37" t="s">
        <v>125</v>
      </c>
      <c r="D43" s="39">
        <v>1</v>
      </c>
      <c r="E43" s="37">
        <v>14</v>
      </c>
      <c r="F43" s="37">
        <v>0</v>
      </c>
      <c r="G43" s="37">
        <f t="shared" ref="G43:G53" si="11">D43+E43+F43</f>
        <v>15</v>
      </c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</row>
    <row r="44" spans="1:28" ht="16">
      <c r="A44" s="269"/>
      <c r="B44" s="269"/>
      <c r="C44" s="37" t="s">
        <v>112</v>
      </c>
      <c r="D44" s="38">
        <v>0</v>
      </c>
      <c r="E44" s="39">
        <v>13</v>
      </c>
      <c r="F44" s="37">
        <v>2</v>
      </c>
      <c r="G44" s="37">
        <f t="shared" si="11"/>
        <v>15</v>
      </c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</row>
    <row r="45" spans="1:28" ht="16">
      <c r="A45" s="264"/>
      <c r="B45" s="269"/>
      <c r="C45" s="47" t="s">
        <v>793</v>
      </c>
      <c r="D45" s="47">
        <f t="shared" ref="D45:F45" si="12">SUM(D42:D44)</f>
        <v>100</v>
      </c>
      <c r="E45" s="47">
        <f t="shared" si="12"/>
        <v>27</v>
      </c>
      <c r="F45" s="47">
        <f t="shared" si="12"/>
        <v>2</v>
      </c>
      <c r="G45" s="47">
        <f t="shared" si="11"/>
        <v>129</v>
      </c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</row>
    <row r="46" spans="1:28" ht="16">
      <c r="A46" s="271" t="s">
        <v>609</v>
      </c>
      <c r="B46" s="269"/>
      <c r="C46" s="37" t="s">
        <v>86</v>
      </c>
      <c r="D46" s="38">
        <v>52</v>
      </c>
      <c r="E46" s="37">
        <v>0</v>
      </c>
      <c r="F46" s="37">
        <v>0</v>
      </c>
      <c r="G46" s="37">
        <f t="shared" si="11"/>
        <v>52</v>
      </c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</row>
    <row r="47" spans="1:28" ht="16">
      <c r="A47" s="269"/>
      <c r="B47" s="269"/>
      <c r="C47" s="37" t="s">
        <v>125</v>
      </c>
      <c r="D47" s="38">
        <v>0</v>
      </c>
      <c r="E47" s="37">
        <v>0</v>
      </c>
      <c r="F47" s="37">
        <v>0</v>
      </c>
      <c r="G47" s="37">
        <f t="shared" si="11"/>
        <v>0</v>
      </c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 spans="1:28" ht="16">
      <c r="A48" s="269"/>
      <c r="B48" s="269"/>
      <c r="C48" s="37" t="s">
        <v>112</v>
      </c>
      <c r="D48" s="38">
        <v>0</v>
      </c>
      <c r="E48" s="37">
        <v>0</v>
      </c>
      <c r="F48" s="38">
        <v>18</v>
      </c>
      <c r="G48" s="37">
        <f t="shared" si="11"/>
        <v>18</v>
      </c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</row>
    <row r="49" spans="1:28" ht="16">
      <c r="A49" s="264"/>
      <c r="B49" s="269"/>
      <c r="C49" s="47" t="s">
        <v>793</v>
      </c>
      <c r="D49" s="47">
        <f t="shared" ref="D49:F49" si="13">SUM(D46:D48)</f>
        <v>52</v>
      </c>
      <c r="E49" s="47">
        <f t="shared" si="13"/>
        <v>0</v>
      </c>
      <c r="F49" s="47">
        <f t="shared" si="13"/>
        <v>18</v>
      </c>
      <c r="G49" s="47">
        <f t="shared" si="11"/>
        <v>70</v>
      </c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</row>
    <row r="50" spans="1:28" ht="16">
      <c r="A50" s="271" t="s">
        <v>645</v>
      </c>
      <c r="B50" s="269"/>
      <c r="C50" s="37" t="s">
        <v>86</v>
      </c>
      <c r="D50" s="38">
        <v>144</v>
      </c>
      <c r="E50" s="37">
        <v>0</v>
      </c>
      <c r="F50" s="37">
        <v>0</v>
      </c>
      <c r="G50" s="37">
        <f t="shared" si="11"/>
        <v>144</v>
      </c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 spans="1:28" ht="16">
      <c r="A51" s="269"/>
      <c r="B51" s="269"/>
      <c r="C51" s="37" t="s">
        <v>125</v>
      </c>
      <c r="D51" s="38">
        <v>0</v>
      </c>
      <c r="E51" s="37">
        <v>9</v>
      </c>
      <c r="F51" s="37">
        <v>0</v>
      </c>
      <c r="G51" s="37">
        <f t="shared" si="11"/>
        <v>9</v>
      </c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spans="1:28" ht="16">
      <c r="A52" s="269"/>
      <c r="B52" s="269"/>
      <c r="C52" s="37" t="s">
        <v>112</v>
      </c>
      <c r="D52" s="38">
        <v>0</v>
      </c>
      <c r="E52" s="37">
        <v>0</v>
      </c>
      <c r="F52" s="38">
        <v>13</v>
      </c>
      <c r="G52" s="37">
        <f t="shared" si="11"/>
        <v>13</v>
      </c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 spans="1:28" ht="16">
      <c r="A53" s="264"/>
      <c r="B53" s="269"/>
      <c r="C53" s="47" t="s">
        <v>793</v>
      </c>
      <c r="D53" s="47">
        <f t="shared" ref="D53:F53" si="14">SUM(D50:D52)</f>
        <v>144</v>
      </c>
      <c r="E53" s="47">
        <f t="shared" si="14"/>
        <v>9</v>
      </c>
      <c r="F53" s="47">
        <f t="shared" si="14"/>
        <v>13</v>
      </c>
      <c r="G53" s="47">
        <f t="shared" si="11"/>
        <v>166</v>
      </c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 spans="1:28" ht="16">
      <c r="A54" s="271" t="s">
        <v>729</v>
      </c>
      <c r="B54" s="269"/>
      <c r="C54" s="37" t="s">
        <v>86</v>
      </c>
      <c r="D54" s="38">
        <v>13</v>
      </c>
      <c r="E54" s="37">
        <v>0</v>
      </c>
      <c r="F54" s="37">
        <v>0</v>
      </c>
      <c r="G54" s="37">
        <f>SUM(D54:F54)</f>
        <v>13</v>
      </c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 spans="1:28" ht="16">
      <c r="A55" s="269"/>
      <c r="B55" s="269"/>
      <c r="C55" s="37" t="s">
        <v>125</v>
      </c>
      <c r="D55" s="38">
        <v>0</v>
      </c>
      <c r="E55" s="37">
        <v>0</v>
      </c>
      <c r="F55" s="37">
        <v>0</v>
      </c>
      <c r="G55" s="37">
        <v>0</v>
      </c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 spans="1:28" ht="16">
      <c r="A56" s="269"/>
      <c r="B56" s="269"/>
      <c r="C56" s="37" t="s">
        <v>112</v>
      </c>
      <c r="D56" s="38">
        <v>0</v>
      </c>
      <c r="E56" s="37">
        <v>0</v>
      </c>
      <c r="F56" s="37">
        <v>1</v>
      </c>
      <c r="G56" s="37">
        <v>1</v>
      </c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 spans="1:28" ht="16">
      <c r="A57" s="264"/>
      <c r="B57" s="269"/>
      <c r="C57" s="47" t="s">
        <v>793</v>
      </c>
      <c r="D57" s="48">
        <f t="shared" ref="D57:G57" si="15">SUM(D54:D56)</f>
        <v>13</v>
      </c>
      <c r="E57" s="48">
        <f t="shared" si="15"/>
        <v>0</v>
      </c>
      <c r="F57" s="48">
        <f t="shared" si="15"/>
        <v>1</v>
      </c>
      <c r="G57" s="48">
        <f t="shared" si="15"/>
        <v>14</v>
      </c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 spans="1:28" ht="16">
      <c r="A58" s="271" t="s">
        <v>738</v>
      </c>
      <c r="B58" s="269"/>
      <c r="C58" s="37" t="s">
        <v>86</v>
      </c>
      <c r="D58" s="38">
        <v>3</v>
      </c>
      <c r="E58" s="37">
        <v>0</v>
      </c>
      <c r="F58" s="37">
        <v>0</v>
      </c>
      <c r="G58" s="37">
        <f t="shared" ref="G58:G61" si="16">D58+E58+F58</f>
        <v>3</v>
      </c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 spans="1:28" ht="16">
      <c r="A59" s="269"/>
      <c r="B59" s="269"/>
      <c r="C59" s="37" t="s">
        <v>125</v>
      </c>
      <c r="D59" s="38">
        <v>0</v>
      </c>
      <c r="E59" s="37">
        <v>3</v>
      </c>
      <c r="F59" s="37">
        <v>0</v>
      </c>
      <c r="G59" s="37">
        <f t="shared" si="16"/>
        <v>3</v>
      </c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</row>
    <row r="60" spans="1:28" ht="16">
      <c r="A60" s="269"/>
      <c r="B60" s="269"/>
      <c r="C60" s="37" t="s">
        <v>112</v>
      </c>
      <c r="D60" s="38">
        <v>0</v>
      </c>
      <c r="E60" s="37">
        <v>0</v>
      </c>
      <c r="F60" s="37">
        <v>0</v>
      </c>
      <c r="G60" s="37">
        <f t="shared" si="16"/>
        <v>0</v>
      </c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</row>
    <row r="61" spans="1:28" ht="16">
      <c r="A61" s="264"/>
      <c r="B61" s="269"/>
      <c r="C61" s="47" t="s">
        <v>793</v>
      </c>
      <c r="D61" s="47">
        <f t="shared" ref="D61:F61" si="17">SUM(D58:D60)</f>
        <v>3</v>
      </c>
      <c r="E61" s="47">
        <f t="shared" si="17"/>
        <v>3</v>
      </c>
      <c r="F61" s="47">
        <f t="shared" si="17"/>
        <v>0</v>
      </c>
      <c r="G61" s="47">
        <f t="shared" si="16"/>
        <v>6</v>
      </c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</row>
    <row r="62" spans="1:28" ht="16">
      <c r="A62" s="271" t="s">
        <v>742</v>
      </c>
      <c r="B62" s="269"/>
      <c r="C62" s="37" t="s">
        <v>86</v>
      </c>
      <c r="D62" s="38">
        <v>72</v>
      </c>
      <c r="E62" s="38">
        <v>0</v>
      </c>
      <c r="F62" s="38">
        <v>0</v>
      </c>
      <c r="G62" s="38">
        <f t="shared" ref="G62:G64" si="18">SUM(D62:F62)</f>
        <v>72</v>
      </c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</row>
    <row r="63" spans="1:28" ht="16">
      <c r="A63" s="269"/>
      <c r="B63" s="269"/>
      <c r="C63" s="37" t="s">
        <v>125</v>
      </c>
      <c r="D63" s="39">
        <v>1</v>
      </c>
      <c r="E63" s="38">
        <v>13</v>
      </c>
      <c r="F63" s="38">
        <v>0</v>
      </c>
      <c r="G63" s="38">
        <f t="shared" si="18"/>
        <v>14</v>
      </c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</row>
    <row r="64" spans="1:28" ht="16">
      <c r="A64" s="269"/>
      <c r="B64" s="269"/>
      <c r="C64" s="37" t="s">
        <v>112</v>
      </c>
      <c r="D64" s="38">
        <v>0</v>
      </c>
      <c r="E64" s="38">
        <v>0</v>
      </c>
      <c r="F64" s="38">
        <v>2</v>
      </c>
      <c r="G64" s="38">
        <f t="shared" si="18"/>
        <v>2</v>
      </c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</row>
    <row r="65" spans="1:28" ht="16">
      <c r="A65" s="264"/>
      <c r="B65" s="264"/>
      <c r="C65" s="47" t="s">
        <v>793</v>
      </c>
      <c r="D65" s="47">
        <f t="shared" ref="D65:F65" si="19">SUM(D62:D64)</f>
        <v>73</v>
      </c>
      <c r="E65" s="47">
        <f t="shared" si="19"/>
        <v>13</v>
      </c>
      <c r="F65" s="47">
        <f t="shared" si="19"/>
        <v>2</v>
      </c>
      <c r="G65" s="47">
        <f>D65+E65+F65</f>
        <v>88</v>
      </c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:28" ht="16">
      <c r="A66" s="49"/>
      <c r="B66" s="50"/>
      <c r="C66" s="51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:28" ht="16">
      <c r="A67" s="49"/>
      <c r="B67" s="50"/>
      <c r="C67" s="51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:28" ht="16">
      <c r="A68" s="52"/>
      <c r="B68" s="53"/>
      <c r="C68" s="54"/>
      <c r="D68" s="275" t="s">
        <v>791</v>
      </c>
      <c r="E68" s="266"/>
      <c r="F68" s="266"/>
      <c r="G68" s="267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spans="1:28" ht="16">
      <c r="A69" s="56"/>
      <c r="B69" s="57"/>
      <c r="C69" s="58"/>
      <c r="D69" s="48" t="s">
        <v>86</v>
      </c>
      <c r="E69" s="59" t="s">
        <v>125</v>
      </c>
      <c r="F69" s="59" t="s">
        <v>112</v>
      </c>
      <c r="G69" s="59" t="s">
        <v>793</v>
      </c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spans="1:28" ht="16">
      <c r="A70" s="272" t="s">
        <v>794</v>
      </c>
      <c r="B70" s="273" t="s">
        <v>790</v>
      </c>
      <c r="C70" s="60" t="s">
        <v>86</v>
      </c>
      <c r="D70" s="38">
        <f t="shared" ref="D70:G70" si="20">D62+D58+D54+D50+D46+D42+D38+D34+D30+D26+D22+D18+D14+D10+D6</f>
        <v>1143</v>
      </c>
      <c r="E70" s="38">
        <f t="shared" si="20"/>
        <v>0</v>
      </c>
      <c r="F70" s="38">
        <f t="shared" si="20"/>
        <v>0</v>
      </c>
      <c r="G70" s="38">
        <f t="shared" si="20"/>
        <v>1142</v>
      </c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</row>
    <row r="71" spans="1:28" ht="16">
      <c r="A71" s="269"/>
      <c r="B71" s="262"/>
      <c r="C71" s="47" t="s">
        <v>125</v>
      </c>
      <c r="D71" s="38">
        <f t="shared" ref="D71:G71" si="21">D63+D59+D55+D51+D47+D43+D39+D35+D31+D27+D23+D19+D15+D11+D7</f>
        <v>2</v>
      </c>
      <c r="E71" s="38">
        <f t="shared" si="21"/>
        <v>42</v>
      </c>
      <c r="F71" s="38">
        <f t="shared" si="21"/>
        <v>0</v>
      </c>
      <c r="G71" s="38">
        <f t="shared" si="21"/>
        <v>44</v>
      </c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</row>
    <row r="72" spans="1:28" ht="16">
      <c r="A72" s="264"/>
      <c r="B72" s="262"/>
      <c r="C72" s="47" t="s">
        <v>112</v>
      </c>
      <c r="D72" s="38">
        <f t="shared" ref="D72:G72" si="22">D64+D60+D56+D52+D48+D44+D40+D36+D32+D28+D24+D20+D16+D12+D8</f>
        <v>0</v>
      </c>
      <c r="E72" s="38">
        <f t="shared" si="22"/>
        <v>14</v>
      </c>
      <c r="F72" s="38">
        <f t="shared" si="22"/>
        <v>87</v>
      </c>
      <c r="G72" s="38">
        <f t="shared" si="22"/>
        <v>101</v>
      </c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</row>
    <row r="73" spans="1:28" ht="16">
      <c r="A73" s="272" t="s">
        <v>795</v>
      </c>
      <c r="B73" s="262"/>
      <c r="C73" s="47" t="s">
        <v>86</v>
      </c>
      <c r="D73" s="37">
        <f t="shared" ref="D73:G73" si="23">D62+D58+D54+D50+D46+D38+D34+D30+D26+D22+D18+D14+D10+D6</f>
        <v>1044</v>
      </c>
      <c r="E73" s="37">
        <f t="shared" si="23"/>
        <v>0</v>
      </c>
      <c r="F73" s="37">
        <f t="shared" si="23"/>
        <v>0</v>
      </c>
      <c r="G73" s="38">
        <f t="shared" si="23"/>
        <v>1044</v>
      </c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</row>
    <row r="74" spans="1:28" ht="16">
      <c r="A74" s="269"/>
      <c r="B74" s="262"/>
      <c r="C74" s="47" t="s">
        <v>125</v>
      </c>
      <c r="D74" s="37">
        <f t="shared" ref="D74:G74" si="24">D63+D59+D55+D51+D47+D39+D35+D31+D27+D23+D19+D15+D11+D7</f>
        <v>1</v>
      </c>
      <c r="E74" s="37">
        <f t="shared" si="24"/>
        <v>28</v>
      </c>
      <c r="F74" s="37">
        <f t="shared" si="24"/>
        <v>0</v>
      </c>
      <c r="G74" s="61">
        <f t="shared" si="24"/>
        <v>29</v>
      </c>
      <c r="H74" s="6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</row>
    <row r="75" spans="1:28" ht="16">
      <c r="A75" s="264"/>
      <c r="B75" s="274"/>
      <c r="C75" s="47" t="s">
        <v>112</v>
      </c>
      <c r="D75" s="37">
        <f t="shared" ref="D75:G75" si="25">D64+D60+D56+D52+D48+D40+D36+D32+D28+D24+D20+D16+D12+D8</f>
        <v>0</v>
      </c>
      <c r="E75" s="37">
        <f t="shared" si="25"/>
        <v>1</v>
      </c>
      <c r="F75" s="37">
        <f t="shared" si="25"/>
        <v>85</v>
      </c>
      <c r="G75" s="38">
        <f t="shared" si="25"/>
        <v>86</v>
      </c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</row>
    <row r="76" spans="1:28" ht="16">
      <c r="A76" s="6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</row>
    <row r="77" spans="1:28" ht="16">
      <c r="A77" s="6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</row>
    <row r="78" spans="1:28" ht="16">
      <c r="A78" s="6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</row>
    <row r="79" spans="1:28" ht="16">
      <c r="A79" s="6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</row>
    <row r="80" spans="1:28" ht="16">
      <c r="A80" s="6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</row>
    <row r="81" spans="1:28" ht="16">
      <c r="A81" s="6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</row>
    <row r="82" spans="1:28" ht="16">
      <c r="A82" s="6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</row>
    <row r="83" spans="1:28" ht="16">
      <c r="A83" s="6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</row>
    <row r="84" spans="1:28" ht="16">
      <c r="A84" s="6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</row>
    <row r="85" spans="1:28" ht="16">
      <c r="A85" s="6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</row>
    <row r="86" spans="1:28" ht="16">
      <c r="A86" s="6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</row>
    <row r="87" spans="1:28" ht="16">
      <c r="A87" s="6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</row>
    <row r="88" spans="1:28" ht="16">
      <c r="A88" s="6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</row>
    <row r="89" spans="1:28" ht="16">
      <c r="A89" s="6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</row>
    <row r="90" spans="1:28" ht="16">
      <c r="A90" s="6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</row>
    <row r="91" spans="1:28" ht="16">
      <c r="A91" s="6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</row>
    <row r="92" spans="1:28" ht="16">
      <c r="A92" s="6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</row>
    <row r="93" spans="1:28" ht="16">
      <c r="A93" s="6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</row>
    <row r="94" spans="1:28" ht="16">
      <c r="A94" s="6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</row>
    <row r="95" spans="1:28" ht="16">
      <c r="A95" s="6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</row>
    <row r="96" spans="1:28" ht="16">
      <c r="A96" s="6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</row>
    <row r="97" spans="1:28" ht="16">
      <c r="A97" s="6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</row>
    <row r="98" spans="1:28" ht="16">
      <c r="A98" s="6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</row>
    <row r="99" spans="1:28" ht="16">
      <c r="A99" s="6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</row>
    <row r="100" spans="1:28" ht="16">
      <c r="A100" s="6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</row>
    <row r="101" spans="1:28" ht="16">
      <c r="A101" s="6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</row>
    <row r="102" spans="1:28" ht="16">
      <c r="A102" s="6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</row>
    <row r="103" spans="1:28" ht="16">
      <c r="A103" s="6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</row>
    <row r="104" spans="1:28" ht="16">
      <c r="A104" s="6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</row>
    <row r="105" spans="1:28" ht="16">
      <c r="A105" s="6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</row>
    <row r="106" spans="1:28" ht="16">
      <c r="A106" s="6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</row>
    <row r="107" spans="1:28" ht="16">
      <c r="A107" s="6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</row>
    <row r="108" spans="1:28" ht="16">
      <c r="A108" s="6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</row>
    <row r="109" spans="1:28" ht="16">
      <c r="A109" s="6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</row>
    <row r="110" spans="1:28" ht="16">
      <c r="A110" s="6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</row>
    <row r="111" spans="1:28" ht="16">
      <c r="A111" s="6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</row>
    <row r="112" spans="1:28" ht="16">
      <c r="A112" s="6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</row>
    <row r="113" spans="1:28" ht="16">
      <c r="A113" s="6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</row>
    <row r="114" spans="1:28" ht="16">
      <c r="A114" s="6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</row>
    <row r="115" spans="1:28" ht="16">
      <c r="A115" s="6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</row>
    <row r="116" spans="1:28" ht="16">
      <c r="A116" s="6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</row>
    <row r="117" spans="1:28" ht="16">
      <c r="A117" s="6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</row>
    <row r="118" spans="1:28" ht="16">
      <c r="A118" s="6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</row>
    <row r="119" spans="1:28" ht="16">
      <c r="A119" s="6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</row>
    <row r="120" spans="1:28" ht="16">
      <c r="A120" s="6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</row>
    <row r="121" spans="1:28" ht="16">
      <c r="A121" s="6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</row>
    <row r="122" spans="1:28" ht="16">
      <c r="A122" s="6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</row>
    <row r="123" spans="1:28" ht="16">
      <c r="A123" s="6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</row>
    <row r="124" spans="1:28" ht="16">
      <c r="A124" s="6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</row>
    <row r="125" spans="1:28" ht="16">
      <c r="A125" s="6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</row>
    <row r="126" spans="1:28" ht="16">
      <c r="A126" s="6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</row>
    <row r="127" spans="1:28" ht="16">
      <c r="A127" s="6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</row>
    <row r="128" spans="1:28" ht="16">
      <c r="A128" s="6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</row>
    <row r="129" spans="1:28" ht="16">
      <c r="A129" s="6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</row>
    <row r="130" spans="1:28" ht="16">
      <c r="A130" s="6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</row>
    <row r="131" spans="1:28" ht="16">
      <c r="A131" s="6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</row>
    <row r="132" spans="1:28" ht="16">
      <c r="A132" s="6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</row>
    <row r="133" spans="1:28" ht="16">
      <c r="A133" s="6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</row>
    <row r="134" spans="1:28" ht="16">
      <c r="A134" s="6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</row>
    <row r="135" spans="1:28" ht="16">
      <c r="A135" s="6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</row>
    <row r="136" spans="1:28" ht="16">
      <c r="A136" s="6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</row>
    <row r="137" spans="1:28" ht="16">
      <c r="A137" s="6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</row>
    <row r="138" spans="1:28" ht="16">
      <c r="A138" s="6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</row>
    <row r="139" spans="1:28" ht="16">
      <c r="A139" s="6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</row>
    <row r="140" spans="1:28" ht="16">
      <c r="A140" s="6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</row>
    <row r="141" spans="1:28" ht="16">
      <c r="A141" s="6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</row>
    <row r="142" spans="1:28" ht="16">
      <c r="A142" s="6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</row>
    <row r="143" spans="1:28" ht="16">
      <c r="A143" s="6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</row>
    <row r="144" spans="1:28" ht="16">
      <c r="A144" s="6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</row>
    <row r="145" spans="1:28" ht="16">
      <c r="A145" s="6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</row>
    <row r="146" spans="1:28" ht="16">
      <c r="A146" s="6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</row>
    <row r="147" spans="1:28" ht="16">
      <c r="A147" s="6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</row>
    <row r="148" spans="1:28" ht="16">
      <c r="A148" s="6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</row>
    <row r="149" spans="1:28" ht="16">
      <c r="A149" s="6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</row>
    <row r="150" spans="1:28" ht="16">
      <c r="A150" s="6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</row>
    <row r="151" spans="1:28" ht="16">
      <c r="A151" s="6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</row>
    <row r="152" spans="1:28" ht="16">
      <c r="A152" s="6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</row>
    <row r="153" spans="1:28" ht="16">
      <c r="A153" s="6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</row>
    <row r="154" spans="1:28" ht="16">
      <c r="A154" s="6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</row>
    <row r="155" spans="1:28" ht="16">
      <c r="A155" s="6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</row>
    <row r="156" spans="1:28" ht="16">
      <c r="A156" s="6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</row>
    <row r="157" spans="1:28" ht="16">
      <c r="A157" s="6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</row>
    <row r="158" spans="1:28" ht="16">
      <c r="A158" s="6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</row>
    <row r="159" spans="1:28" ht="16">
      <c r="A159" s="6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</row>
    <row r="160" spans="1:28" ht="16">
      <c r="A160" s="6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</row>
    <row r="161" spans="1:28" ht="16">
      <c r="A161" s="6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</row>
    <row r="162" spans="1:28" ht="16">
      <c r="A162" s="6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</row>
    <row r="163" spans="1:28" ht="16">
      <c r="A163" s="6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</row>
    <row r="164" spans="1:28" ht="16">
      <c r="A164" s="6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</row>
    <row r="165" spans="1:28" ht="16">
      <c r="A165" s="6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</row>
    <row r="166" spans="1:28" ht="16">
      <c r="A166" s="6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</row>
    <row r="167" spans="1:28" ht="16">
      <c r="A167" s="6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</row>
    <row r="168" spans="1:28" ht="16">
      <c r="A168" s="6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</row>
    <row r="169" spans="1:28" ht="16">
      <c r="A169" s="6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</row>
    <row r="170" spans="1:28" ht="16">
      <c r="A170" s="6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</row>
    <row r="171" spans="1:28" ht="16">
      <c r="A171" s="6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</row>
    <row r="172" spans="1:28" ht="16">
      <c r="A172" s="6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</row>
    <row r="173" spans="1:28" ht="16">
      <c r="A173" s="6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</row>
    <row r="174" spans="1:28" ht="16">
      <c r="A174" s="6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</row>
    <row r="175" spans="1:28" ht="16">
      <c r="A175" s="6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</row>
    <row r="176" spans="1:28" ht="16">
      <c r="A176" s="6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</row>
    <row r="177" spans="1:28" ht="16">
      <c r="A177" s="6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</row>
    <row r="178" spans="1:28" ht="16">
      <c r="A178" s="6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</row>
    <row r="179" spans="1:28" ht="16">
      <c r="A179" s="6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</row>
    <row r="180" spans="1:28" ht="16">
      <c r="A180" s="6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</row>
    <row r="181" spans="1:28" ht="16">
      <c r="A181" s="6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</row>
    <row r="182" spans="1:28" ht="16">
      <c r="A182" s="6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</row>
    <row r="183" spans="1:28" ht="16">
      <c r="A183" s="6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</row>
    <row r="184" spans="1:28" ht="16">
      <c r="A184" s="6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</row>
    <row r="185" spans="1:28" ht="16">
      <c r="A185" s="6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</row>
    <row r="186" spans="1:28" ht="16">
      <c r="A186" s="6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</row>
    <row r="187" spans="1:28" ht="16">
      <c r="A187" s="6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</row>
    <row r="188" spans="1:28" ht="16">
      <c r="A188" s="6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</row>
    <row r="189" spans="1:28" ht="16">
      <c r="A189" s="6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</row>
    <row r="190" spans="1:28" ht="16">
      <c r="A190" s="6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</row>
    <row r="191" spans="1:28" ht="16">
      <c r="A191" s="6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</row>
    <row r="192" spans="1:28" ht="16">
      <c r="A192" s="6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</row>
    <row r="193" spans="1:28" ht="16">
      <c r="A193" s="6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</row>
    <row r="194" spans="1:28" ht="16">
      <c r="A194" s="6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</row>
    <row r="195" spans="1:28" ht="16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</row>
    <row r="196" spans="1:28" ht="16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</row>
    <row r="197" spans="1:28" ht="16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</row>
    <row r="198" spans="1:28" ht="16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</row>
    <row r="199" spans="1:28" ht="16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</row>
    <row r="200" spans="1:28" ht="16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</row>
    <row r="201" spans="1:28" ht="16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</row>
    <row r="202" spans="1:28" ht="16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</row>
    <row r="203" spans="1:28" ht="16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</row>
    <row r="204" spans="1:28" ht="16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</row>
    <row r="205" spans="1:28" ht="16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</row>
    <row r="206" spans="1:28" ht="16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</row>
    <row r="207" spans="1:28" ht="16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</row>
    <row r="208" spans="1:28" ht="16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</row>
    <row r="209" spans="1:28" ht="16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</row>
    <row r="210" spans="1:28" ht="16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</row>
    <row r="211" spans="1:28" ht="16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</row>
    <row r="212" spans="1:28" ht="16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</row>
    <row r="213" spans="1:28" ht="16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</row>
    <row r="214" spans="1:28" ht="16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</row>
    <row r="215" spans="1:28" ht="16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</row>
    <row r="216" spans="1:28" ht="16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</row>
    <row r="217" spans="1:28" ht="16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</row>
    <row r="218" spans="1:28" ht="16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</row>
    <row r="219" spans="1:28" ht="16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</row>
    <row r="220" spans="1:28" ht="16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</row>
    <row r="221" spans="1:28" ht="16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</row>
    <row r="222" spans="1:28" ht="16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</row>
    <row r="223" spans="1:28" ht="16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</row>
    <row r="224" spans="1:28" ht="16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</row>
    <row r="225" spans="1:28" ht="16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</row>
    <row r="226" spans="1:28" ht="16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</row>
    <row r="227" spans="1:28" ht="16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</row>
    <row r="228" spans="1:28" ht="16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</row>
    <row r="229" spans="1:28" ht="16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</row>
    <row r="230" spans="1:28" ht="16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</row>
    <row r="231" spans="1:28" ht="16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</row>
    <row r="232" spans="1:28" ht="16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</row>
    <row r="233" spans="1:28" ht="16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</row>
    <row r="234" spans="1:28" ht="16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</row>
    <row r="235" spans="1:28" ht="16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</row>
    <row r="236" spans="1:28" ht="16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</row>
    <row r="237" spans="1:28" ht="16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</row>
    <row r="238" spans="1:28" ht="16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</row>
    <row r="239" spans="1:28" ht="16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</row>
    <row r="240" spans="1:28" ht="16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</row>
    <row r="241" spans="1:28" ht="16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</row>
    <row r="242" spans="1:28" ht="16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</row>
    <row r="243" spans="1:28" ht="16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</row>
    <row r="244" spans="1:28" ht="16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</row>
    <row r="245" spans="1:28" ht="16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</row>
    <row r="246" spans="1:28" ht="16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</row>
    <row r="247" spans="1:28" ht="16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</row>
    <row r="248" spans="1:28" ht="16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</row>
    <row r="249" spans="1:28" ht="16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</row>
    <row r="250" spans="1:28" ht="16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</row>
    <row r="251" spans="1:28" ht="16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</row>
    <row r="252" spans="1:28" ht="16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</row>
    <row r="253" spans="1:28" ht="16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</row>
    <row r="254" spans="1:28" ht="16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</row>
    <row r="255" spans="1:28" ht="16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</row>
    <row r="256" spans="1:28" ht="16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</row>
    <row r="257" spans="1:28" ht="16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</row>
    <row r="258" spans="1:28" ht="16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</row>
    <row r="259" spans="1:28" ht="16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</row>
    <row r="260" spans="1:28" ht="16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</row>
    <row r="261" spans="1:28" ht="16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</row>
    <row r="262" spans="1:28" ht="16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</row>
    <row r="263" spans="1:28" ht="16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</row>
    <row r="264" spans="1:28" ht="16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</row>
    <row r="265" spans="1:28" ht="16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</row>
    <row r="266" spans="1:28" ht="16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</row>
    <row r="267" spans="1:28" ht="16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</row>
    <row r="268" spans="1:28" ht="16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</row>
    <row r="269" spans="1:28" ht="16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</row>
    <row r="270" spans="1:28" ht="16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</row>
    <row r="271" spans="1:28" ht="16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</row>
    <row r="272" spans="1:28" ht="16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</row>
    <row r="273" spans="1:28" ht="16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</row>
    <row r="274" spans="1:28" ht="16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</row>
    <row r="275" spans="1:28" ht="16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</row>
    <row r="276" spans="1:28" ht="16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</row>
    <row r="277" spans="1:28" ht="16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</row>
    <row r="278" spans="1:28" ht="16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</row>
    <row r="279" spans="1:28" ht="16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</row>
    <row r="280" spans="1:28" ht="16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</row>
    <row r="281" spans="1:28" ht="16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</row>
    <row r="282" spans="1:28" ht="16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</row>
    <row r="283" spans="1:28" ht="16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</row>
    <row r="284" spans="1:28" ht="16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</row>
    <row r="285" spans="1:28" ht="16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</row>
    <row r="286" spans="1:28" ht="16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</row>
    <row r="287" spans="1:28" ht="16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</row>
    <row r="288" spans="1:28" ht="16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</row>
    <row r="289" spans="1:28" ht="16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</row>
    <row r="290" spans="1:28" ht="16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</row>
    <row r="291" spans="1:28" ht="16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</row>
    <row r="292" spans="1:28" ht="16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</row>
    <row r="293" spans="1:28" ht="16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</row>
    <row r="294" spans="1:28" ht="16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</row>
    <row r="295" spans="1:28" ht="16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</row>
    <row r="296" spans="1:28" ht="16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</row>
    <row r="297" spans="1:28" ht="16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</row>
    <row r="298" spans="1:28" ht="16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</row>
    <row r="299" spans="1:28" ht="16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</row>
    <row r="300" spans="1:28" ht="16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</row>
    <row r="301" spans="1:28" ht="16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</row>
    <row r="302" spans="1:28" ht="16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</row>
    <row r="303" spans="1:28" ht="16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</row>
    <row r="304" spans="1:28" ht="16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</row>
    <row r="305" spans="1:28" ht="16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</row>
    <row r="306" spans="1:28" ht="16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</row>
    <row r="307" spans="1:28" ht="16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</row>
    <row r="308" spans="1:28" ht="16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</row>
    <row r="309" spans="1:28" ht="16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</row>
    <row r="310" spans="1:28" ht="16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</row>
    <row r="311" spans="1:28" ht="16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</row>
    <row r="312" spans="1:28" ht="16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</row>
    <row r="313" spans="1:28" ht="16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</row>
    <row r="314" spans="1:28" ht="16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</row>
    <row r="315" spans="1:28" ht="16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</row>
    <row r="316" spans="1:28" ht="16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</row>
    <row r="317" spans="1:28" ht="16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</row>
    <row r="318" spans="1:28" ht="16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</row>
    <row r="319" spans="1:28" ht="16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</row>
    <row r="320" spans="1:28" ht="16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</row>
    <row r="321" spans="1:28" ht="16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</row>
    <row r="322" spans="1:28" ht="16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</row>
    <row r="323" spans="1:28" ht="16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</row>
    <row r="324" spans="1:28" ht="16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</row>
    <row r="325" spans="1:28" ht="16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</row>
    <row r="326" spans="1:28" ht="16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</row>
    <row r="327" spans="1:28" ht="16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</row>
    <row r="328" spans="1:28" ht="16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</row>
    <row r="329" spans="1:28" ht="16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</row>
    <row r="330" spans="1:28" ht="16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</row>
    <row r="331" spans="1:28" ht="16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</row>
    <row r="332" spans="1:28" ht="16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</row>
    <row r="333" spans="1:28" ht="16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</row>
    <row r="334" spans="1:28" ht="16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</row>
    <row r="335" spans="1:28" ht="16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</row>
    <row r="336" spans="1:28" ht="16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</row>
    <row r="337" spans="1:28" ht="16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</row>
    <row r="338" spans="1:28" ht="16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</row>
    <row r="339" spans="1:28" ht="16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</row>
    <row r="340" spans="1:28" ht="16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</row>
    <row r="341" spans="1:28" ht="16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</row>
    <row r="342" spans="1:28" ht="16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</row>
    <row r="343" spans="1:28" ht="16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</row>
    <row r="344" spans="1:28" ht="16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</row>
    <row r="345" spans="1:28" ht="16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</row>
    <row r="346" spans="1:28" ht="16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</row>
    <row r="347" spans="1:28" ht="16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</row>
    <row r="348" spans="1:28" ht="16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</row>
    <row r="349" spans="1:28" ht="16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</row>
    <row r="350" spans="1:28" ht="16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</row>
    <row r="351" spans="1:28" ht="16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</row>
    <row r="352" spans="1:28" ht="16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</row>
    <row r="353" spans="1:28" ht="16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</row>
    <row r="354" spans="1:28" ht="16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</row>
    <row r="355" spans="1:28" ht="16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</row>
    <row r="356" spans="1:28" ht="16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</row>
    <row r="357" spans="1:28" ht="16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</row>
    <row r="358" spans="1:28" ht="16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</row>
    <row r="359" spans="1:28" ht="16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</row>
    <row r="360" spans="1:28" ht="16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</row>
    <row r="361" spans="1:28" ht="16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</row>
    <row r="362" spans="1:28" ht="16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</row>
    <row r="363" spans="1:28" ht="16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</row>
    <row r="364" spans="1:28" ht="16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</row>
    <row r="365" spans="1:28" ht="16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</row>
    <row r="366" spans="1:28" ht="16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</row>
    <row r="367" spans="1:28" ht="16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</row>
    <row r="368" spans="1:28" ht="16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</row>
    <row r="369" spans="1:28" ht="16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</row>
    <row r="370" spans="1:28" ht="16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</row>
    <row r="371" spans="1:28" ht="16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</row>
    <row r="372" spans="1:28" ht="16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</row>
    <row r="373" spans="1:28" ht="16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</row>
    <row r="374" spans="1:28" ht="16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</row>
    <row r="375" spans="1:28" ht="16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</row>
    <row r="376" spans="1:28" ht="16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</row>
    <row r="377" spans="1:28" ht="16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</row>
    <row r="378" spans="1:28" ht="16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</row>
    <row r="379" spans="1:28" ht="16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</row>
    <row r="380" spans="1:28" ht="16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</row>
    <row r="381" spans="1:28" ht="16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</row>
    <row r="382" spans="1:28" ht="16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</row>
    <row r="383" spans="1:28" ht="16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</row>
    <row r="384" spans="1:28" ht="16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</row>
    <row r="385" spans="1:28" ht="16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</row>
    <row r="386" spans="1:28" ht="16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</row>
    <row r="387" spans="1:28" ht="16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</row>
    <row r="388" spans="1:28" ht="16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</row>
    <row r="389" spans="1:28" ht="16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</row>
    <row r="390" spans="1:28" ht="16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</row>
    <row r="391" spans="1:28" ht="16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</row>
    <row r="392" spans="1:28" ht="16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</row>
    <row r="393" spans="1:28" ht="16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</row>
    <row r="394" spans="1:28" ht="16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</row>
    <row r="395" spans="1:28" ht="16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</row>
    <row r="396" spans="1:28" ht="16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</row>
    <row r="397" spans="1:28" ht="16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</row>
    <row r="398" spans="1:28" ht="16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</row>
    <row r="399" spans="1:28" ht="16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</row>
    <row r="400" spans="1:28" ht="16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</row>
    <row r="401" spans="1:28" ht="16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</row>
    <row r="402" spans="1:28" ht="16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</row>
    <row r="403" spans="1:28" ht="16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</row>
    <row r="404" spans="1:28" ht="16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</row>
    <row r="405" spans="1:28" ht="16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</row>
    <row r="406" spans="1:28" ht="16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</row>
    <row r="407" spans="1:28" ht="16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</row>
    <row r="408" spans="1:28" ht="16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</row>
    <row r="409" spans="1:28" ht="16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</row>
    <row r="410" spans="1:28" ht="16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</row>
    <row r="411" spans="1:28" ht="16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</row>
    <row r="412" spans="1:28" ht="16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</row>
    <row r="413" spans="1:28" ht="16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</row>
    <row r="414" spans="1:28" ht="16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</row>
    <row r="415" spans="1:28" ht="16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</row>
    <row r="416" spans="1:28" ht="16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</row>
    <row r="417" spans="1:28" ht="16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</row>
    <row r="418" spans="1:28" ht="16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</row>
    <row r="419" spans="1:28" ht="16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</row>
    <row r="420" spans="1:28" ht="16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</row>
    <row r="421" spans="1:28" ht="16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</row>
    <row r="422" spans="1:28" ht="16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</row>
    <row r="423" spans="1:28" ht="16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</row>
    <row r="424" spans="1:28" ht="16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</row>
    <row r="425" spans="1:28" ht="16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</row>
    <row r="426" spans="1:28" ht="16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</row>
    <row r="427" spans="1:28" ht="16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</row>
    <row r="428" spans="1:28" ht="16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</row>
    <row r="429" spans="1:28" ht="16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</row>
    <row r="430" spans="1:28" ht="16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</row>
    <row r="431" spans="1:28" ht="16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</row>
    <row r="432" spans="1:28" ht="16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</row>
    <row r="433" spans="1:28" ht="16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</row>
    <row r="434" spans="1:28" ht="16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</row>
    <row r="435" spans="1:28" ht="16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</row>
    <row r="436" spans="1:28" ht="16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</row>
    <row r="437" spans="1:28" ht="16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</row>
    <row r="438" spans="1:28" ht="16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</row>
    <row r="439" spans="1:28" ht="16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</row>
    <row r="440" spans="1:28" ht="16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</row>
    <row r="441" spans="1:28" ht="16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</row>
    <row r="442" spans="1:28" ht="16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</row>
    <row r="443" spans="1:28" ht="16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</row>
    <row r="444" spans="1:28" ht="16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</row>
    <row r="445" spans="1:28" ht="16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</row>
    <row r="446" spans="1:28" ht="16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</row>
    <row r="447" spans="1:28" ht="16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</row>
    <row r="448" spans="1:28" ht="16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</row>
    <row r="449" spans="1:28" ht="16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</row>
    <row r="450" spans="1:28" ht="16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</row>
    <row r="451" spans="1:28" ht="16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</row>
    <row r="452" spans="1:28" ht="16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</row>
    <row r="453" spans="1:28" ht="16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</row>
    <row r="454" spans="1:28" ht="16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</row>
    <row r="455" spans="1:28" ht="16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</row>
    <row r="456" spans="1:28" ht="16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</row>
    <row r="457" spans="1:28" ht="16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</row>
    <row r="458" spans="1:28" ht="16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</row>
    <row r="459" spans="1:28" ht="16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</row>
    <row r="460" spans="1:28" ht="16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</row>
    <row r="461" spans="1:28" ht="16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</row>
    <row r="462" spans="1:28" ht="16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</row>
    <row r="463" spans="1:28" ht="16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</row>
    <row r="464" spans="1:28" ht="16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</row>
    <row r="465" spans="1:28" ht="16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</row>
    <row r="466" spans="1:28" ht="16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</row>
    <row r="467" spans="1:28" ht="16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</row>
    <row r="468" spans="1:28" ht="16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</row>
    <row r="469" spans="1:28" ht="16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</row>
    <row r="470" spans="1:28" ht="16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</row>
    <row r="471" spans="1:28" ht="16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</row>
    <row r="472" spans="1:28" ht="16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</row>
    <row r="473" spans="1:28" ht="16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</row>
    <row r="474" spans="1:28" ht="16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</row>
    <row r="475" spans="1:28" ht="16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</row>
    <row r="476" spans="1:28" ht="16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</row>
    <row r="477" spans="1:28" ht="16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</row>
    <row r="478" spans="1:28" ht="16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</row>
    <row r="479" spans="1:28" ht="16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</row>
    <row r="480" spans="1:28" ht="16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</row>
    <row r="481" spans="1:28" ht="16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</row>
    <row r="482" spans="1:28" ht="16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</row>
    <row r="483" spans="1:28" ht="16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</row>
    <row r="484" spans="1:28" ht="16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</row>
    <row r="485" spans="1:28" ht="16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</row>
    <row r="486" spans="1:28" ht="16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</row>
    <row r="487" spans="1:28" ht="16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</row>
    <row r="488" spans="1:28" ht="16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</row>
    <row r="489" spans="1:28" ht="16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</row>
    <row r="490" spans="1:28" ht="16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</row>
    <row r="491" spans="1:28" ht="16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</row>
    <row r="492" spans="1:28" ht="16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</row>
    <row r="493" spans="1:28" ht="16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</row>
    <row r="494" spans="1:28" ht="16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</row>
    <row r="495" spans="1:28" ht="16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</row>
    <row r="496" spans="1:28" ht="16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</row>
    <row r="497" spans="1:28" ht="16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</row>
    <row r="498" spans="1:28" ht="16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</row>
    <row r="499" spans="1:28" ht="16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</row>
    <row r="500" spans="1:28" ht="16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</row>
    <row r="501" spans="1:28" ht="16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</row>
    <row r="502" spans="1:28" ht="16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</row>
    <row r="503" spans="1:28" ht="16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</row>
    <row r="504" spans="1:28" ht="16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</row>
    <row r="505" spans="1:28" ht="16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</row>
    <row r="506" spans="1:28" ht="16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</row>
    <row r="507" spans="1:28" ht="16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</row>
    <row r="508" spans="1:28" ht="16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</row>
    <row r="509" spans="1:28" ht="16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</row>
    <row r="510" spans="1:28" ht="16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</row>
    <row r="511" spans="1:28" ht="16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</row>
    <row r="512" spans="1:28" ht="16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</row>
    <row r="513" spans="1:28" ht="16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</row>
    <row r="514" spans="1:28" ht="16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</row>
    <row r="515" spans="1:28" ht="16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</row>
    <row r="516" spans="1:28" ht="16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</row>
    <row r="517" spans="1:28" ht="16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</row>
    <row r="518" spans="1:28" ht="16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</row>
    <row r="519" spans="1:28" ht="16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</row>
    <row r="520" spans="1:28" ht="16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</row>
    <row r="521" spans="1:28" ht="16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</row>
    <row r="522" spans="1:28" ht="16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</row>
    <row r="523" spans="1:28" ht="16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</row>
    <row r="524" spans="1:28" ht="16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</row>
    <row r="525" spans="1:28" ht="16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</row>
    <row r="526" spans="1:28" ht="16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</row>
    <row r="527" spans="1:28" ht="16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</row>
    <row r="528" spans="1:28" ht="16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</row>
    <row r="529" spans="1:28" ht="16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</row>
    <row r="530" spans="1:28" ht="16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</row>
    <row r="531" spans="1:28" ht="16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</row>
    <row r="532" spans="1:28" ht="16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</row>
    <row r="533" spans="1:28" ht="16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</row>
    <row r="534" spans="1:28" ht="16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</row>
    <row r="535" spans="1:28" ht="16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</row>
    <row r="536" spans="1:28" ht="16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</row>
    <row r="537" spans="1:28" ht="16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</row>
    <row r="538" spans="1:28" ht="16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</row>
    <row r="539" spans="1:28" ht="16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</row>
    <row r="540" spans="1:28" ht="16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</row>
    <row r="541" spans="1:28" ht="16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</row>
    <row r="542" spans="1:28" ht="16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</row>
    <row r="543" spans="1:28" ht="16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</row>
    <row r="544" spans="1:28" ht="16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</row>
    <row r="545" spans="1:28" ht="16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</row>
    <row r="546" spans="1:28" ht="16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</row>
    <row r="547" spans="1:28" ht="16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</row>
    <row r="548" spans="1:28" ht="16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</row>
    <row r="549" spans="1:28" ht="16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</row>
    <row r="550" spans="1:28" ht="16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</row>
    <row r="551" spans="1:28" ht="16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</row>
    <row r="552" spans="1:28" ht="16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</row>
    <row r="553" spans="1:28" ht="16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</row>
    <row r="554" spans="1:28" ht="16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</row>
    <row r="555" spans="1:28" ht="16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</row>
    <row r="556" spans="1:28" ht="16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</row>
    <row r="557" spans="1:28" ht="16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</row>
    <row r="558" spans="1:28" ht="16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</row>
    <row r="559" spans="1:28" ht="16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</row>
    <row r="560" spans="1:28" ht="16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</row>
    <row r="561" spans="1:28" ht="16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</row>
    <row r="562" spans="1:28" ht="16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</row>
    <row r="563" spans="1:28" ht="16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</row>
    <row r="564" spans="1:28" ht="16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</row>
    <row r="565" spans="1:28" ht="16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</row>
    <row r="566" spans="1:28" ht="16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</row>
    <row r="567" spans="1:28" ht="16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</row>
    <row r="568" spans="1:28" ht="16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</row>
    <row r="569" spans="1:28" ht="16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</row>
    <row r="570" spans="1:28" ht="16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</row>
    <row r="571" spans="1:28" ht="16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</row>
    <row r="572" spans="1:28" ht="16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</row>
    <row r="573" spans="1:28" ht="16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</row>
    <row r="574" spans="1:28" ht="16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</row>
    <row r="575" spans="1:28" ht="16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</row>
    <row r="576" spans="1:28" ht="16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</row>
    <row r="577" spans="1:28" ht="16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</row>
    <row r="578" spans="1:28" ht="16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</row>
    <row r="579" spans="1:28" ht="16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</row>
    <row r="580" spans="1:28" ht="16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</row>
    <row r="581" spans="1:28" ht="16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</row>
    <row r="582" spans="1:28" ht="16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</row>
    <row r="583" spans="1:28" ht="16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</row>
    <row r="584" spans="1:28" ht="16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</row>
    <row r="585" spans="1:28" ht="16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</row>
    <row r="586" spans="1:28" ht="16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</row>
    <row r="587" spans="1:28" ht="16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</row>
    <row r="588" spans="1:28" ht="16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</row>
    <row r="589" spans="1:28" ht="16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</row>
    <row r="590" spans="1:28" ht="16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</row>
    <row r="591" spans="1:28" ht="16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</row>
    <row r="592" spans="1:28" ht="16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</row>
    <row r="593" spans="1:28" ht="16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</row>
    <row r="594" spans="1:28" ht="16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</row>
    <row r="595" spans="1:28" ht="16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</row>
    <row r="596" spans="1:28" ht="16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</row>
    <row r="597" spans="1:28" ht="16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</row>
    <row r="598" spans="1:28" ht="16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</row>
    <row r="599" spans="1:28" ht="16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</row>
    <row r="600" spans="1:28" ht="16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</row>
    <row r="601" spans="1:28" ht="16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</row>
    <row r="602" spans="1:28" ht="16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</row>
    <row r="603" spans="1:28" ht="16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</row>
    <row r="604" spans="1:28" ht="16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</row>
    <row r="605" spans="1:28" ht="16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</row>
    <row r="606" spans="1:28" ht="16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</row>
    <row r="607" spans="1:28" ht="16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</row>
    <row r="608" spans="1:28" ht="16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</row>
    <row r="609" spans="1:28" ht="16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</row>
    <row r="610" spans="1:28" ht="16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</row>
    <row r="611" spans="1:28" ht="16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</row>
    <row r="612" spans="1:28" ht="16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</row>
    <row r="613" spans="1:28" ht="16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</row>
    <row r="614" spans="1:28" ht="16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</row>
    <row r="615" spans="1:28" ht="16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</row>
    <row r="616" spans="1:28" ht="16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</row>
    <row r="617" spans="1:28" ht="16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</row>
    <row r="618" spans="1:28" ht="16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</row>
    <row r="619" spans="1:28" ht="16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</row>
    <row r="620" spans="1:28" ht="16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</row>
    <row r="621" spans="1:28" ht="16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</row>
    <row r="622" spans="1:28" ht="16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</row>
    <row r="623" spans="1:28" ht="16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</row>
    <row r="624" spans="1:28" ht="16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</row>
    <row r="625" spans="1:28" ht="16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</row>
    <row r="626" spans="1:28" ht="16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</row>
    <row r="627" spans="1:28" ht="16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</row>
    <row r="628" spans="1:28" ht="16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</row>
    <row r="629" spans="1:28" ht="16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</row>
    <row r="630" spans="1:28" ht="16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</row>
    <row r="631" spans="1:28" ht="16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</row>
    <row r="632" spans="1:28" ht="16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</row>
    <row r="633" spans="1:28" ht="16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</row>
    <row r="634" spans="1:28" ht="16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</row>
    <row r="635" spans="1:28" ht="16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</row>
    <row r="636" spans="1:28" ht="16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</row>
    <row r="637" spans="1:28" ht="16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</row>
    <row r="638" spans="1:28" ht="16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</row>
    <row r="639" spans="1:28" ht="16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</row>
    <row r="640" spans="1:28" ht="16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</row>
    <row r="641" spans="1:28" ht="16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</row>
    <row r="642" spans="1:28" ht="16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</row>
    <row r="643" spans="1:28" ht="16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</row>
    <row r="644" spans="1:28" ht="16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</row>
    <row r="645" spans="1:28" ht="16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</row>
    <row r="646" spans="1:28" ht="16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</row>
    <row r="647" spans="1:28" ht="16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</row>
    <row r="648" spans="1:28" ht="16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</row>
    <row r="649" spans="1:28" ht="16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</row>
    <row r="650" spans="1:28" ht="16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</row>
    <row r="651" spans="1:28" ht="16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</row>
    <row r="652" spans="1:28" ht="16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</row>
    <row r="653" spans="1:28" ht="16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</row>
    <row r="654" spans="1:28" ht="16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</row>
    <row r="655" spans="1:28" ht="16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</row>
    <row r="656" spans="1:28" ht="16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</row>
    <row r="657" spans="1:28" ht="16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</row>
    <row r="658" spans="1:28" ht="16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</row>
    <row r="659" spans="1:28" ht="16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</row>
    <row r="660" spans="1:28" ht="16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</row>
    <row r="661" spans="1:28" ht="16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</row>
    <row r="662" spans="1:28" ht="16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</row>
    <row r="663" spans="1:28" ht="16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</row>
    <row r="664" spans="1:28" ht="16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</row>
    <row r="665" spans="1:28" ht="16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</row>
    <row r="666" spans="1:28" ht="16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</row>
    <row r="667" spans="1:28" ht="16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</row>
    <row r="668" spans="1:28" ht="16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</row>
    <row r="669" spans="1:28" ht="16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</row>
    <row r="670" spans="1:28" ht="16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</row>
    <row r="671" spans="1:28" ht="16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</row>
    <row r="672" spans="1:28" ht="16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</row>
    <row r="673" spans="1:28" ht="16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</row>
    <row r="674" spans="1:28" ht="16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</row>
    <row r="675" spans="1:28" ht="16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</row>
    <row r="676" spans="1:28" ht="16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</row>
    <row r="677" spans="1:28" ht="16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</row>
    <row r="678" spans="1:28" ht="16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</row>
    <row r="679" spans="1:28" ht="16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</row>
    <row r="680" spans="1:28" ht="16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</row>
    <row r="681" spans="1:28" ht="16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</row>
    <row r="682" spans="1:28" ht="16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</row>
    <row r="683" spans="1:28" ht="16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</row>
    <row r="684" spans="1:28" ht="16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</row>
    <row r="685" spans="1:28" ht="16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</row>
    <row r="686" spans="1:28" ht="16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</row>
    <row r="687" spans="1:28" ht="16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</row>
    <row r="688" spans="1:28" ht="16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</row>
    <row r="689" spans="1:28" ht="16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</row>
    <row r="690" spans="1:28" ht="16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</row>
    <row r="691" spans="1:28" ht="16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</row>
    <row r="692" spans="1:28" ht="16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</row>
    <row r="693" spans="1:28" ht="16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</row>
    <row r="694" spans="1:28" ht="16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</row>
    <row r="695" spans="1:28" ht="16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</row>
    <row r="696" spans="1:28" ht="16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</row>
    <row r="697" spans="1:28" ht="16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</row>
    <row r="698" spans="1:28" ht="16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</row>
    <row r="699" spans="1:28" ht="16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</row>
    <row r="700" spans="1:28" ht="16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</row>
    <row r="701" spans="1:28" ht="16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</row>
    <row r="702" spans="1:28" ht="16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</row>
    <row r="703" spans="1:28" ht="16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</row>
    <row r="704" spans="1:28" ht="16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</row>
    <row r="705" spans="1:28" ht="16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</row>
    <row r="706" spans="1:28" ht="16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</row>
    <row r="707" spans="1:28" ht="16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</row>
    <row r="708" spans="1:28" ht="16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</row>
    <row r="709" spans="1:28" ht="16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</row>
    <row r="710" spans="1:28" ht="16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</row>
    <row r="711" spans="1:28" ht="16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</row>
    <row r="712" spans="1:28" ht="16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</row>
    <row r="713" spans="1:28" ht="16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</row>
    <row r="714" spans="1:28" ht="16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</row>
    <row r="715" spans="1:28" ht="16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</row>
    <row r="716" spans="1:28" ht="16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</row>
    <row r="717" spans="1:28" ht="16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</row>
    <row r="718" spans="1:28" ht="16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</row>
    <row r="719" spans="1:28" ht="16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</row>
    <row r="720" spans="1:28" ht="16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</row>
    <row r="721" spans="1:28" ht="16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</row>
    <row r="722" spans="1:28" ht="16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</row>
    <row r="723" spans="1:28" ht="16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</row>
    <row r="724" spans="1:28" ht="16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</row>
    <row r="725" spans="1:28" ht="16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</row>
    <row r="726" spans="1:28" ht="16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</row>
    <row r="727" spans="1:28" ht="16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</row>
    <row r="728" spans="1:28" ht="16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</row>
    <row r="729" spans="1:28" ht="16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</row>
    <row r="730" spans="1:28" ht="16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</row>
    <row r="731" spans="1:28" ht="16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</row>
    <row r="732" spans="1:28" ht="16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</row>
    <row r="733" spans="1:28" ht="16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</row>
    <row r="734" spans="1:28" ht="16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</row>
    <row r="735" spans="1:28" ht="16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</row>
    <row r="736" spans="1:28" ht="16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</row>
    <row r="737" spans="1:28" ht="16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</row>
    <row r="738" spans="1:28" ht="16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</row>
    <row r="739" spans="1:28" ht="16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</row>
    <row r="740" spans="1:28" ht="16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</row>
    <row r="741" spans="1:28" ht="16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</row>
    <row r="742" spans="1:28" ht="16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</row>
    <row r="743" spans="1:28" ht="16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</row>
    <row r="744" spans="1:28" ht="16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</row>
    <row r="745" spans="1:28" ht="16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</row>
    <row r="746" spans="1:28" ht="16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</row>
    <row r="747" spans="1:28" ht="16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</row>
    <row r="748" spans="1:28" ht="16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</row>
    <row r="749" spans="1:28" ht="16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</row>
    <row r="750" spans="1:28" ht="16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</row>
    <row r="751" spans="1:28" ht="16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</row>
    <row r="752" spans="1:28" ht="16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</row>
    <row r="753" spans="1:28" ht="16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</row>
    <row r="754" spans="1:28" ht="16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</row>
    <row r="755" spans="1:28" ht="16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</row>
    <row r="756" spans="1:28" ht="16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</row>
    <row r="757" spans="1:28" ht="16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</row>
    <row r="758" spans="1:28" ht="16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</row>
    <row r="759" spans="1:28" ht="16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</row>
    <row r="760" spans="1:28" ht="16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</row>
    <row r="761" spans="1:28" ht="16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</row>
    <row r="762" spans="1:28" ht="16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</row>
    <row r="763" spans="1:28" ht="16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</row>
    <row r="764" spans="1:28" ht="16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</row>
    <row r="765" spans="1:28" ht="16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</row>
    <row r="766" spans="1:28" ht="16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</row>
    <row r="767" spans="1:28" ht="16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</row>
    <row r="768" spans="1:28" ht="16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</row>
    <row r="769" spans="1:28" ht="16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</row>
    <row r="770" spans="1:28" ht="16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</row>
    <row r="771" spans="1:28" ht="16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</row>
    <row r="772" spans="1:28" ht="16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</row>
    <row r="773" spans="1:28" ht="16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</row>
    <row r="774" spans="1:28" ht="16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</row>
    <row r="775" spans="1:28" ht="16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</row>
    <row r="776" spans="1:28" ht="16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</row>
    <row r="777" spans="1:28" ht="16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</row>
    <row r="778" spans="1:28" ht="16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</row>
    <row r="779" spans="1:28" ht="16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</row>
    <row r="780" spans="1:28" ht="16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</row>
    <row r="781" spans="1:28" ht="16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</row>
    <row r="782" spans="1:28" ht="16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</row>
    <row r="783" spans="1:28" ht="16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</row>
    <row r="784" spans="1:28" ht="16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</row>
    <row r="785" spans="1:28" ht="16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</row>
    <row r="786" spans="1:28" ht="16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</row>
    <row r="787" spans="1:28" ht="16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</row>
    <row r="788" spans="1:28" ht="16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</row>
    <row r="789" spans="1:28" ht="16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</row>
    <row r="790" spans="1:28" ht="16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</row>
    <row r="791" spans="1:28" ht="16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</row>
    <row r="792" spans="1:28" ht="16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</row>
    <row r="793" spans="1:28" ht="16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</row>
    <row r="794" spans="1:28" ht="16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</row>
    <row r="795" spans="1:28" ht="16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</row>
    <row r="796" spans="1:28" ht="16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</row>
    <row r="797" spans="1:28" ht="16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</row>
    <row r="798" spans="1:28" ht="16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</row>
    <row r="799" spans="1:28" ht="16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</row>
    <row r="800" spans="1:28" ht="16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</row>
    <row r="801" spans="1:28" ht="16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</row>
    <row r="802" spans="1:28" ht="16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</row>
    <row r="803" spans="1:28" ht="16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</row>
    <row r="804" spans="1:28" ht="16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</row>
    <row r="805" spans="1:28" ht="16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</row>
    <row r="806" spans="1:28" ht="16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</row>
    <row r="807" spans="1:28" ht="16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</row>
    <row r="808" spans="1:28" ht="16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</row>
    <row r="809" spans="1:28" ht="16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</row>
    <row r="810" spans="1:28" ht="16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</row>
    <row r="811" spans="1:28" ht="16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</row>
    <row r="812" spans="1:28" ht="16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</row>
    <row r="813" spans="1:28" ht="16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</row>
    <row r="814" spans="1:28" ht="16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</row>
    <row r="815" spans="1:28" ht="16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</row>
    <row r="816" spans="1:28" ht="16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</row>
    <row r="817" spans="1:28" ht="16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</row>
    <row r="818" spans="1:28" ht="16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</row>
    <row r="819" spans="1:28" ht="16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</row>
    <row r="820" spans="1:28" ht="16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</row>
    <row r="821" spans="1:28" ht="16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</row>
    <row r="822" spans="1:28" ht="16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</row>
    <row r="823" spans="1:28" ht="16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</row>
    <row r="824" spans="1:28" ht="16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</row>
    <row r="825" spans="1:28" ht="16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</row>
    <row r="826" spans="1:28" ht="16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</row>
    <row r="827" spans="1:28" ht="16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</row>
    <row r="828" spans="1:28" ht="16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</row>
    <row r="829" spans="1:28" ht="16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</row>
    <row r="830" spans="1:28" ht="16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</row>
    <row r="831" spans="1:28" ht="16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</row>
    <row r="832" spans="1:28" ht="16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</row>
    <row r="833" spans="1:28" ht="16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</row>
    <row r="834" spans="1:28" ht="16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</row>
    <row r="835" spans="1:28" ht="16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</row>
    <row r="836" spans="1:28" ht="16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</row>
    <row r="837" spans="1:28" ht="16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</row>
    <row r="838" spans="1:28" ht="16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</row>
    <row r="839" spans="1:28" ht="16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</row>
    <row r="840" spans="1:28" ht="16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</row>
    <row r="841" spans="1:28" ht="16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</row>
    <row r="842" spans="1:28" ht="16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</row>
    <row r="843" spans="1:28" ht="16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</row>
    <row r="844" spans="1:28" ht="16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</row>
    <row r="845" spans="1:28" ht="16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</row>
    <row r="846" spans="1:28" ht="16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</row>
    <row r="847" spans="1:28" ht="16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</row>
    <row r="848" spans="1:28" ht="16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</row>
    <row r="849" spans="1:28" ht="16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</row>
    <row r="850" spans="1:28" ht="16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</row>
    <row r="851" spans="1:28" ht="16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</row>
    <row r="852" spans="1:28" ht="16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</row>
    <row r="853" spans="1:28" ht="16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</row>
    <row r="854" spans="1:28" ht="16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</row>
    <row r="855" spans="1:28" ht="16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</row>
    <row r="856" spans="1:28" ht="16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</row>
    <row r="857" spans="1:28" ht="16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</row>
    <row r="858" spans="1:28" ht="16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</row>
    <row r="859" spans="1:28" ht="16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</row>
    <row r="860" spans="1:28" ht="16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</row>
    <row r="861" spans="1:28" ht="16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</row>
    <row r="862" spans="1:28" ht="16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</row>
    <row r="863" spans="1:28" ht="16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</row>
    <row r="864" spans="1:28" ht="16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</row>
    <row r="865" spans="1:28" ht="16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</row>
    <row r="866" spans="1:28" ht="16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</row>
    <row r="867" spans="1:28" ht="16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</row>
    <row r="868" spans="1:28" ht="16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</row>
    <row r="869" spans="1:28" ht="16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</row>
    <row r="870" spans="1:28" ht="16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</row>
    <row r="871" spans="1:28" ht="16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</row>
    <row r="872" spans="1:28" ht="16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</row>
    <row r="873" spans="1:28" ht="16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</row>
    <row r="874" spans="1:28" ht="16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</row>
    <row r="875" spans="1:28" ht="16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</row>
    <row r="876" spans="1:28" ht="16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</row>
    <row r="877" spans="1:28" ht="16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</row>
    <row r="878" spans="1:28" ht="16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</row>
    <row r="879" spans="1:28" ht="16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</row>
    <row r="880" spans="1:28" ht="16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</row>
    <row r="881" spans="1:28" ht="16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</row>
    <row r="882" spans="1:28" ht="16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</row>
    <row r="883" spans="1:28" ht="16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</row>
    <row r="884" spans="1:28" ht="16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</row>
    <row r="885" spans="1:28" ht="16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</row>
    <row r="886" spans="1:28" ht="16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</row>
    <row r="887" spans="1:28" ht="16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</row>
    <row r="888" spans="1:28" ht="16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</row>
    <row r="889" spans="1:28" ht="16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</row>
    <row r="890" spans="1:28" ht="16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</row>
    <row r="891" spans="1:28" ht="16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</row>
    <row r="892" spans="1:28" ht="16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</row>
    <row r="893" spans="1:28" ht="16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</row>
    <row r="894" spans="1:28" ht="16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</row>
    <row r="895" spans="1:28" ht="16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</row>
    <row r="896" spans="1:28" ht="16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</row>
    <row r="897" spans="1:28" ht="16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</row>
    <row r="898" spans="1:28" ht="16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</row>
    <row r="899" spans="1:28" ht="16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</row>
    <row r="900" spans="1:28" ht="16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</row>
    <row r="901" spans="1:28" ht="16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</row>
    <row r="902" spans="1:28" ht="16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</row>
    <row r="903" spans="1:28" ht="16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</row>
    <row r="904" spans="1:28" ht="16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</row>
    <row r="905" spans="1:28" ht="16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</row>
    <row r="906" spans="1:28" ht="16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</row>
    <row r="907" spans="1:28" ht="16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</row>
    <row r="908" spans="1:28" ht="16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</row>
    <row r="909" spans="1:28" ht="16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</row>
    <row r="910" spans="1:28" ht="16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</row>
    <row r="911" spans="1:28" ht="16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</row>
    <row r="912" spans="1:28" ht="16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</row>
    <row r="913" spans="1:28" ht="16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</row>
    <row r="914" spans="1:28" ht="16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</row>
    <row r="915" spans="1:28" ht="16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</row>
    <row r="916" spans="1:28" ht="16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</row>
    <row r="917" spans="1:28" ht="16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</row>
    <row r="918" spans="1:28" ht="16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</row>
    <row r="919" spans="1:28" ht="16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</row>
    <row r="920" spans="1:28" ht="16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</row>
    <row r="921" spans="1:28" ht="16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</row>
    <row r="922" spans="1:28" ht="16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</row>
    <row r="923" spans="1:28" ht="16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</row>
    <row r="924" spans="1:28" ht="16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</row>
    <row r="925" spans="1:28" ht="16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</row>
    <row r="926" spans="1:28" ht="16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</row>
    <row r="927" spans="1:28" ht="16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</row>
    <row r="928" spans="1:28" ht="16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</row>
    <row r="929" spans="1:28" ht="16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</row>
    <row r="930" spans="1:28" ht="16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</row>
    <row r="931" spans="1:28" ht="16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</row>
    <row r="932" spans="1:28" ht="16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</row>
    <row r="933" spans="1:28" ht="16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</row>
    <row r="934" spans="1:28" ht="16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</row>
    <row r="935" spans="1:28" ht="16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</row>
    <row r="936" spans="1:28" ht="16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</row>
    <row r="937" spans="1:28" ht="16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</row>
    <row r="938" spans="1:28" ht="16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</row>
    <row r="939" spans="1:28" ht="16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</row>
    <row r="940" spans="1:28" ht="16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</row>
    <row r="941" spans="1:28" ht="16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</row>
    <row r="942" spans="1:28" ht="16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</row>
    <row r="943" spans="1:28" ht="16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</row>
    <row r="944" spans="1:28" ht="16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</row>
    <row r="945" spans="1:28" ht="16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</row>
    <row r="946" spans="1:28" ht="16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</row>
    <row r="947" spans="1:28" ht="16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</row>
    <row r="948" spans="1:28" ht="16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</row>
    <row r="949" spans="1:28" ht="16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</row>
    <row r="950" spans="1:28" ht="16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</row>
    <row r="951" spans="1:28" ht="16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</row>
    <row r="952" spans="1:28" ht="16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</row>
    <row r="953" spans="1:28" ht="16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</row>
    <row r="954" spans="1:28" ht="16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</row>
    <row r="955" spans="1:28" ht="16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</row>
    <row r="956" spans="1:28" ht="16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</row>
    <row r="957" spans="1:28" ht="16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</row>
    <row r="958" spans="1:28" ht="16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</row>
    <row r="959" spans="1:28" ht="16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</row>
    <row r="960" spans="1:28" ht="16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</row>
    <row r="961" spans="1:28" ht="16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</row>
    <row r="962" spans="1:28" ht="16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</row>
    <row r="963" spans="1:28" ht="16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</row>
    <row r="964" spans="1:28" ht="16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</row>
    <row r="965" spans="1:28" ht="16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</row>
    <row r="966" spans="1:28" ht="16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</row>
    <row r="967" spans="1:28" ht="16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</row>
    <row r="968" spans="1:28" ht="16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</row>
    <row r="969" spans="1:28" ht="16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</row>
    <row r="970" spans="1:28" ht="16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</row>
    <row r="971" spans="1:28" ht="16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</row>
    <row r="972" spans="1:28" ht="16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</row>
    <row r="973" spans="1:28" ht="16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</row>
    <row r="974" spans="1:28" ht="16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</row>
    <row r="975" spans="1:28" ht="16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</row>
    <row r="976" spans="1:28" ht="16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</row>
    <row r="977" spans="1:28" ht="16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</row>
    <row r="978" spans="1:28" ht="16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</row>
    <row r="979" spans="1:28" ht="16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</row>
    <row r="980" spans="1:28" ht="16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</row>
    <row r="981" spans="1:28" ht="16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</row>
    <row r="982" spans="1:28" ht="16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</row>
    <row r="983" spans="1:28" ht="16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</row>
    <row r="984" spans="1:28" ht="16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</row>
    <row r="985" spans="1:28" ht="16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</row>
    <row r="986" spans="1:28" ht="16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</row>
    <row r="987" spans="1:28" ht="16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</row>
    <row r="988" spans="1:28" ht="16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</row>
    <row r="989" spans="1:28" ht="16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</row>
    <row r="990" spans="1:28" ht="16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</row>
    <row r="991" spans="1:28" ht="16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</row>
    <row r="992" spans="1:28" ht="16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</row>
    <row r="993" spans="1:28" ht="16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</row>
    <row r="994" spans="1:28" ht="16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</row>
    <row r="995" spans="1:28" ht="16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</row>
    <row r="996" spans="1:28" ht="16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</row>
    <row r="997" spans="1:28" ht="16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</row>
    <row r="998" spans="1:28" ht="16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</row>
    <row r="999" spans="1:28" ht="16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</row>
    <row r="1000" spans="1:28" ht="16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</row>
    <row r="1001" spans="1:28" ht="16">
      <c r="A1001" s="42"/>
      <c r="B1001" s="42"/>
      <c r="C1001" s="42"/>
      <c r="D1001" s="42"/>
      <c r="E1001" s="42"/>
      <c r="F1001" s="42"/>
      <c r="G1001" s="42"/>
      <c r="H1001" s="42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</row>
    <row r="1002" spans="1:28" ht="16">
      <c r="A1002" s="42"/>
      <c r="B1002" s="42"/>
      <c r="C1002" s="42"/>
      <c r="D1002" s="42"/>
      <c r="E1002" s="42"/>
      <c r="F1002" s="42"/>
      <c r="G1002" s="42"/>
      <c r="H1002" s="42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</row>
    <row r="1003" spans="1:28" ht="16">
      <c r="A1003" s="42"/>
      <c r="B1003" s="42"/>
      <c r="C1003" s="42"/>
      <c r="D1003" s="42"/>
      <c r="E1003" s="42"/>
      <c r="F1003" s="42"/>
      <c r="G1003" s="42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</row>
    <row r="1004" spans="1:28" ht="16">
      <c r="A1004" s="42"/>
      <c r="B1004" s="42"/>
      <c r="C1004" s="42"/>
      <c r="D1004" s="42"/>
      <c r="E1004" s="42"/>
      <c r="F1004" s="42"/>
      <c r="G1004" s="42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</row>
    <row r="1005" spans="1:28" ht="16">
      <c r="A1005" s="42"/>
      <c r="B1005" s="42"/>
      <c r="C1005" s="42"/>
      <c r="D1005" s="42"/>
      <c r="E1005" s="42"/>
      <c r="F1005" s="42"/>
      <c r="G1005" s="42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</row>
    <row r="1006" spans="1:28" ht="16">
      <c r="A1006" s="42"/>
      <c r="B1006" s="42"/>
      <c r="C1006" s="42"/>
      <c r="D1006" s="42"/>
      <c r="E1006" s="42"/>
      <c r="F1006" s="42"/>
      <c r="G1006" s="42"/>
      <c r="H1006" s="42"/>
      <c r="I1006" s="42"/>
      <c r="J1006" s="42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</row>
    <row r="1007" spans="1:28" ht="16">
      <c r="A1007" s="42"/>
      <c r="B1007" s="42"/>
      <c r="C1007" s="42"/>
      <c r="D1007" s="42"/>
      <c r="E1007" s="42"/>
      <c r="F1007" s="42"/>
      <c r="G1007" s="42"/>
      <c r="H1007" s="42"/>
      <c r="I1007" s="42"/>
      <c r="J1007" s="42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</row>
    <row r="1008" spans="1:28" ht="16">
      <c r="A1008" s="42"/>
      <c r="B1008" s="42"/>
      <c r="C1008" s="42"/>
      <c r="D1008" s="42"/>
      <c r="E1008" s="42"/>
      <c r="F1008" s="42"/>
      <c r="G1008" s="42"/>
      <c r="H1008" s="42"/>
      <c r="I1008" s="42"/>
      <c r="J1008" s="42"/>
      <c r="K1008" s="42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</row>
    <row r="1009" spans="1:28" ht="16">
      <c r="A1009" s="42"/>
      <c r="B1009" s="42"/>
      <c r="C1009" s="42"/>
      <c r="D1009" s="42"/>
      <c r="E1009" s="42"/>
      <c r="F1009" s="42"/>
      <c r="G1009" s="42"/>
      <c r="H1009" s="42"/>
      <c r="I1009" s="42"/>
      <c r="J1009" s="42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</row>
  </sheetData>
  <mergeCells count="22">
    <mergeCell ref="A4:A5"/>
    <mergeCell ref="B4:B65"/>
    <mergeCell ref="D4:G4"/>
    <mergeCell ref="A6:A9"/>
    <mergeCell ref="A10:A13"/>
    <mergeCell ref="A14:A17"/>
    <mergeCell ref="A18:A21"/>
    <mergeCell ref="A70:A72"/>
    <mergeCell ref="B70:B75"/>
    <mergeCell ref="A73:A75"/>
    <mergeCell ref="A62:A65"/>
    <mergeCell ref="D68:G68"/>
    <mergeCell ref="A42:A45"/>
    <mergeCell ref="A46:A49"/>
    <mergeCell ref="A50:A53"/>
    <mergeCell ref="A54:A57"/>
    <mergeCell ref="A58:A61"/>
    <mergeCell ref="A22:A25"/>
    <mergeCell ref="A26:A29"/>
    <mergeCell ref="A30:A33"/>
    <mergeCell ref="A34:A37"/>
    <mergeCell ref="A38:A4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G37"/>
  <sheetViews>
    <sheetView workbookViewId="0"/>
  </sheetViews>
  <sheetFormatPr baseColWidth="10" defaultColWidth="11.1640625" defaultRowHeight="15" customHeight="1"/>
  <cols>
    <col min="1" max="1" width="21" customWidth="1"/>
    <col min="2" max="24" width="11.1640625" customWidth="1"/>
  </cols>
  <sheetData>
    <row r="1" spans="1:7" ht="16">
      <c r="A1" s="18" t="s">
        <v>796</v>
      </c>
      <c r="B1" s="18"/>
      <c r="C1" s="18"/>
      <c r="D1" s="18"/>
      <c r="E1" s="18"/>
      <c r="F1" s="18"/>
    </row>
    <row r="2" spans="1:7" ht="16">
      <c r="A2" s="64"/>
      <c r="B2" s="18"/>
      <c r="C2" s="18"/>
      <c r="D2" s="18"/>
      <c r="E2" s="18"/>
      <c r="F2" s="18"/>
    </row>
    <row r="3" spans="1:7" ht="24" customHeight="1">
      <c r="A3" s="278" t="s">
        <v>25</v>
      </c>
      <c r="B3" s="279" t="s">
        <v>797</v>
      </c>
      <c r="C3" s="281" t="s">
        <v>798</v>
      </c>
      <c r="D3" s="267"/>
      <c r="E3" s="281" t="s">
        <v>799</v>
      </c>
      <c r="F3" s="267"/>
      <c r="G3" s="18"/>
    </row>
    <row r="4" spans="1:7" ht="42">
      <c r="A4" s="264"/>
      <c r="B4" s="280"/>
      <c r="C4" s="65" t="s">
        <v>800</v>
      </c>
      <c r="D4" s="66" t="s">
        <v>112</v>
      </c>
      <c r="E4" s="65" t="s">
        <v>800</v>
      </c>
      <c r="F4" s="66" t="s">
        <v>112</v>
      </c>
      <c r="G4" s="18"/>
    </row>
    <row r="5" spans="1:7" ht="16">
      <c r="A5" s="67" t="s">
        <v>32</v>
      </c>
      <c r="B5" s="282" t="s">
        <v>801</v>
      </c>
      <c r="C5" s="68">
        <v>19</v>
      </c>
      <c r="D5" s="68">
        <v>3</v>
      </c>
      <c r="E5" s="69">
        <v>16</v>
      </c>
      <c r="F5" s="68">
        <v>3</v>
      </c>
      <c r="G5" s="18"/>
    </row>
    <row r="6" spans="1:7" ht="16">
      <c r="A6" s="70" t="s">
        <v>37</v>
      </c>
      <c r="B6" s="280"/>
      <c r="C6" s="68">
        <v>13</v>
      </c>
      <c r="D6" s="68">
        <v>10</v>
      </c>
      <c r="E6" s="69">
        <v>10</v>
      </c>
      <c r="F6" s="68">
        <v>10</v>
      </c>
      <c r="G6" s="18"/>
    </row>
    <row r="7" spans="1:7" ht="16">
      <c r="A7" s="67" t="s">
        <v>32</v>
      </c>
      <c r="B7" s="283" t="s">
        <v>127</v>
      </c>
      <c r="C7" s="68">
        <v>5</v>
      </c>
      <c r="D7" s="68">
        <v>0</v>
      </c>
      <c r="E7" s="69">
        <v>4</v>
      </c>
      <c r="F7" s="68">
        <v>0</v>
      </c>
      <c r="G7" s="18"/>
    </row>
    <row r="8" spans="1:7" ht="16">
      <c r="A8" s="70" t="s">
        <v>37</v>
      </c>
      <c r="B8" s="280"/>
      <c r="C8" s="68">
        <v>23</v>
      </c>
      <c r="D8" s="68">
        <v>3</v>
      </c>
      <c r="E8" s="69">
        <v>21</v>
      </c>
      <c r="F8" s="68">
        <v>1</v>
      </c>
      <c r="G8" s="18"/>
    </row>
    <row r="9" spans="1:7" ht="16">
      <c r="A9" s="67" t="s">
        <v>32</v>
      </c>
      <c r="B9" s="283" t="s">
        <v>162</v>
      </c>
      <c r="C9" s="68">
        <v>125</v>
      </c>
      <c r="D9" s="68">
        <v>24</v>
      </c>
      <c r="E9" s="69">
        <v>120</v>
      </c>
      <c r="F9" s="68">
        <v>5</v>
      </c>
      <c r="G9" s="18"/>
    </row>
    <row r="10" spans="1:7" ht="16">
      <c r="A10" s="70" t="s">
        <v>37</v>
      </c>
      <c r="B10" s="280"/>
      <c r="C10" s="68">
        <v>185</v>
      </c>
      <c r="D10" s="68">
        <v>55</v>
      </c>
      <c r="E10" s="69">
        <v>75</v>
      </c>
      <c r="F10" s="68">
        <v>8</v>
      </c>
      <c r="G10" s="18"/>
    </row>
    <row r="11" spans="1:7" ht="16">
      <c r="A11" s="67" t="s">
        <v>32</v>
      </c>
      <c r="B11" s="283" t="s">
        <v>239</v>
      </c>
      <c r="C11" s="68">
        <v>20</v>
      </c>
      <c r="D11" s="68">
        <v>8</v>
      </c>
      <c r="E11" s="69">
        <v>14</v>
      </c>
      <c r="F11" s="68">
        <v>3</v>
      </c>
      <c r="G11" s="18"/>
    </row>
    <row r="12" spans="1:7" ht="16">
      <c r="A12" s="70" t="s">
        <v>37</v>
      </c>
      <c r="B12" s="280"/>
      <c r="C12" s="68">
        <v>30</v>
      </c>
      <c r="D12" s="68">
        <v>45</v>
      </c>
      <c r="E12" s="69">
        <v>23</v>
      </c>
      <c r="F12" s="68">
        <v>13</v>
      </c>
      <c r="G12" s="18"/>
    </row>
    <row r="13" spans="1:7" ht="16">
      <c r="A13" s="67" t="s">
        <v>32</v>
      </c>
      <c r="B13" s="283" t="s">
        <v>301</v>
      </c>
      <c r="C13" s="68">
        <v>1</v>
      </c>
      <c r="D13" s="68">
        <v>0</v>
      </c>
      <c r="E13" s="68">
        <v>0</v>
      </c>
      <c r="F13" s="68">
        <v>0</v>
      </c>
      <c r="G13" s="18"/>
    </row>
    <row r="14" spans="1:7" ht="16">
      <c r="A14" s="70" t="s">
        <v>37</v>
      </c>
      <c r="B14" s="280"/>
      <c r="C14" s="68">
        <v>15</v>
      </c>
      <c r="D14" s="68">
        <v>0</v>
      </c>
      <c r="E14" s="69">
        <v>9</v>
      </c>
      <c r="F14" s="68">
        <v>0</v>
      </c>
      <c r="G14" s="18"/>
    </row>
    <row r="15" spans="1:7" ht="16">
      <c r="A15" s="67" t="s">
        <v>32</v>
      </c>
      <c r="B15" s="283" t="s">
        <v>350</v>
      </c>
      <c r="C15" s="68">
        <v>2</v>
      </c>
      <c r="D15" s="68">
        <v>1</v>
      </c>
      <c r="E15" s="68">
        <v>0</v>
      </c>
      <c r="F15" s="68">
        <v>1</v>
      </c>
      <c r="G15" s="18"/>
    </row>
    <row r="16" spans="1:7" ht="16">
      <c r="A16" s="70" t="s">
        <v>37</v>
      </c>
      <c r="B16" s="280"/>
      <c r="C16" s="68">
        <v>3</v>
      </c>
      <c r="D16" s="68">
        <v>1</v>
      </c>
      <c r="E16" s="69">
        <v>3</v>
      </c>
      <c r="F16" s="68">
        <v>1</v>
      </c>
      <c r="G16" s="18"/>
    </row>
    <row r="17" spans="1:7" ht="16">
      <c r="A17" s="67" t="s">
        <v>32</v>
      </c>
      <c r="B17" s="283" t="s">
        <v>401</v>
      </c>
      <c r="C17" s="38" t="s">
        <v>802</v>
      </c>
      <c r="D17" s="25">
        <v>43</v>
      </c>
      <c r="E17" s="38" t="s">
        <v>802</v>
      </c>
      <c r="F17" s="69">
        <v>40</v>
      </c>
      <c r="G17" s="18"/>
    </row>
    <row r="18" spans="1:7" ht="16">
      <c r="A18" s="70" t="s">
        <v>37</v>
      </c>
      <c r="B18" s="280"/>
      <c r="C18" s="38" t="s">
        <v>802</v>
      </c>
      <c r="D18" s="25">
        <v>59</v>
      </c>
      <c r="E18" s="38" t="s">
        <v>802</v>
      </c>
      <c r="F18" s="69">
        <v>58</v>
      </c>
      <c r="G18" s="18"/>
    </row>
    <row r="19" spans="1:7" ht="16">
      <c r="A19" s="67" t="s">
        <v>32</v>
      </c>
      <c r="B19" s="283" t="s">
        <v>459</v>
      </c>
      <c r="C19" s="68">
        <v>2</v>
      </c>
      <c r="D19" s="68">
        <v>12</v>
      </c>
      <c r="E19" s="69">
        <v>2</v>
      </c>
      <c r="F19" s="68">
        <v>8</v>
      </c>
      <c r="G19" s="18"/>
    </row>
    <row r="20" spans="1:7" ht="16">
      <c r="A20" s="70" t="s">
        <v>37</v>
      </c>
      <c r="B20" s="280"/>
      <c r="C20" s="68">
        <v>5</v>
      </c>
      <c r="D20" s="68">
        <v>12</v>
      </c>
      <c r="E20" s="69">
        <v>4</v>
      </c>
      <c r="F20" s="68">
        <v>8</v>
      </c>
      <c r="G20" s="18"/>
    </row>
    <row r="21" spans="1:7" ht="16">
      <c r="A21" s="67" t="s">
        <v>32</v>
      </c>
      <c r="B21" s="283" t="s">
        <v>510</v>
      </c>
      <c r="C21" s="68">
        <v>142</v>
      </c>
      <c r="D21" s="68">
        <v>23</v>
      </c>
      <c r="E21" s="69">
        <v>141</v>
      </c>
      <c r="F21" s="68">
        <v>22</v>
      </c>
      <c r="G21" s="18"/>
    </row>
    <row r="22" spans="1:7" ht="16">
      <c r="A22" s="70" t="s">
        <v>37</v>
      </c>
      <c r="B22" s="280"/>
      <c r="C22" s="68">
        <v>184</v>
      </c>
      <c r="D22" s="68">
        <v>27</v>
      </c>
      <c r="E22" s="69">
        <v>180</v>
      </c>
      <c r="F22" s="68">
        <v>24</v>
      </c>
      <c r="G22" s="18"/>
    </row>
    <row r="23" spans="1:7" ht="16">
      <c r="A23" s="67" t="s">
        <v>32</v>
      </c>
      <c r="B23" s="283" t="s">
        <v>609</v>
      </c>
      <c r="C23" s="68">
        <v>111</v>
      </c>
      <c r="D23" s="68">
        <v>455</v>
      </c>
      <c r="E23" s="69">
        <v>29</v>
      </c>
      <c r="F23" s="68">
        <v>449</v>
      </c>
      <c r="G23" s="18"/>
    </row>
    <row r="24" spans="1:7" ht="16">
      <c r="A24" s="70" t="s">
        <v>37</v>
      </c>
      <c r="B24" s="280"/>
      <c r="C24" s="68">
        <v>135</v>
      </c>
      <c r="D24" s="68">
        <v>396</v>
      </c>
      <c r="E24" s="69">
        <v>76</v>
      </c>
      <c r="F24" s="68">
        <v>368</v>
      </c>
      <c r="G24" s="18"/>
    </row>
    <row r="25" spans="1:7" ht="16">
      <c r="A25" s="67" t="s">
        <v>32</v>
      </c>
      <c r="B25" s="283" t="s">
        <v>645</v>
      </c>
      <c r="C25" s="68">
        <v>60</v>
      </c>
      <c r="D25" s="68">
        <v>16</v>
      </c>
      <c r="E25" s="69">
        <v>58</v>
      </c>
      <c r="F25" s="68">
        <v>13</v>
      </c>
      <c r="G25" s="18"/>
    </row>
    <row r="26" spans="1:7" ht="16">
      <c r="A26" s="70" t="s">
        <v>37</v>
      </c>
      <c r="B26" s="280"/>
      <c r="C26" s="68">
        <v>73</v>
      </c>
      <c r="D26" s="68">
        <v>14</v>
      </c>
      <c r="E26" s="69">
        <v>59</v>
      </c>
      <c r="F26" s="68">
        <v>7</v>
      </c>
      <c r="G26" s="18"/>
    </row>
    <row r="27" spans="1:7" ht="16">
      <c r="A27" s="67" t="s">
        <v>32</v>
      </c>
      <c r="B27" s="283" t="s">
        <v>729</v>
      </c>
      <c r="C27" s="71">
        <v>520</v>
      </c>
      <c r="D27" s="68">
        <v>190</v>
      </c>
      <c r="E27" s="71">
        <v>3</v>
      </c>
      <c r="F27" s="69">
        <v>0</v>
      </c>
      <c r="G27" s="18"/>
    </row>
    <row r="28" spans="1:7" ht="16">
      <c r="A28" s="70" t="s">
        <v>37</v>
      </c>
      <c r="B28" s="280"/>
      <c r="C28" s="71">
        <v>2066</v>
      </c>
      <c r="D28" s="68">
        <v>132</v>
      </c>
      <c r="E28" s="71">
        <v>0</v>
      </c>
      <c r="F28" s="69">
        <v>28</v>
      </c>
      <c r="G28" s="18"/>
    </row>
    <row r="29" spans="1:7" ht="16">
      <c r="A29" s="67" t="s">
        <v>32</v>
      </c>
      <c r="B29" s="283" t="s">
        <v>803</v>
      </c>
      <c r="C29" s="68">
        <v>6</v>
      </c>
      <c r="D29" s="68">
        <v>0</v>
      </c>
      <c r="E29" s="69">
        <v>5</v>
      </c>
      <c r="F29" s="68">
        <v>0</v>
      </c>
      <c r="G29" s="18"/>
    </row>
    <row r="30" spans="1:7" ht="16">
      <c r="A30" s="70" t="s">
        <v>37</v>
      </c>
      <c r="B30" s="280"/>
      <c r="C30" s="68">
        <v>65</v>
      </c>
      <c r="D30" s="68">
        <v>6</v>
      </c>
      <c r="E30" s="69">
        <v>62</v>
      </c>
      <c r="F30" s="68">
        <v>1</v>
      </c>
      <c r="G30" s="18"/>
    </row>
    <row r="31" spans="1:7" ht="16">
      <c r="A31" s="67" t="s">
        <v>32</v>
      </c>
      <c r="B31" s="283" t="s">
        <v>738</v>
      </c>
      <c r="C31" s="71">
        <v>9</v>
      </c>
      <c r="D31" s="68">
        <v>0</v>
      </c>
      <c r="E31" s="71">
        <v>8</v>
      </c>
      <c r="F31" s="69">
        <v>0</v>
      </c>
      <c r="G31" s="18"/>
    </row>
    <row r="32" spans="1:7" ht="16">
      <c r="A32" s="70" t="s">
        <v>37</v>
      </c>
      <c r="B32" s="280"/>
      <c r="C32" s="71">
        <v>12</v>
      </c>
      <c r="D32" s="68">
        <v>0</v>
      </c>
      <c r="E32" s="71">
        <v>11</v>
      </c>
      <c r="F32" s="69">
        <v>0</v>
      </c>
      <c r="G32" s="18"/>
    </row>
    <row r="33" spans="1:7" ht="16">
      <c r="A33" s="67" t="s">
        <v>32</v>
      </c>
      <c r="B33" s="283" t="s">
        <v>742</v>
      </c>
      <c r="C33" s="68">
        <v>493</v>
      </c>
      <c r="D33" s="68">
        <v>70</v>
      </c>
      <c r="E33" s="69">
        <v>133</v>
      </c>
      <c r="F33" s="68">
        <v>0</v>
      </c>
      <c r="G33" s="18"/>
    </row>
    <row r="34" spans="1:7" ht="16">
      <c r="A34" s="70" t="s">
        <v>37</v>
      </c>
      <c r="B34" s="280"/>
      <c r="C34" s="68">
        <v>1155</v>
      </c>
      <c r="D34" s="68">
        <v>223</v>
      </c>
      <c r="E34" s="69">
        <v>192</v>
      </c>
      <c r="F34" s="68">
        <v>2</v>
      </c>
      <c r="G34" s="18"/>
    </row>
    <row r="36" spans="1:7" ht="16">
      <c r="C36" s="13"/>
      <c r="D36" s="13"/>
      <c r="E36" s="72"/>
      <c r="F36" s="13"/>
    </row>
    <row r="37" spans="1:7" ht="16">
      <c r="C37" s="13"/>
      <c r="D37" s="13"/>
      <c r="E37" s="72"/>
      <c r="F37" s="13"/>
    </row>
  </sheetData>
  <mergeCells count="19">
    <mergeCell ref="B31:B32"/>
    <mergeCell ref="B33:B34"/>
    <mergeCell ref="B11:B12"/>
    <mergeCell ref="B13:B14"/>
    <mergeCell ref="B15:B16"/>
    <mergeCell ref="B17:B18"/>
    <mergeCell ref="B19:B20"/>
    <mergeCell ref="B21:B22"/>
    <mergeCell ref="B23:B24"/>
    <mergeCell ref="B7:B8"/>
    <mergeCell ref="B9:B10"/>
    <mergeCell ref="B25:B26"/>
    <mergeCell ref="B27:B28"/>
    <mergeCell ref="B29:B30"/>
    <mergeCell ref="A3:A4"/>
    <mergeCell ref="B3:B4"/>
    <mergeCell ref="C3:D3"/>
    <mergeCell ref="E3:F3"/>
    <mergeCell ref="B5:B6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F23"/>
  <sheetViews>
    <sheetView workbookViewId="0"/>
  </sheetViews>
  <sheetFormatPr baseColWidth="10" defaultColWidth="11.1640625" defaultRowHeight="15" customHeight="1"/>
  <cols>
    <col min="1" max="1" width="16.5" customWidth="1"/>
    <col min="2" max="2" width="11.1640625" customWidth="1"/>
    <col min="3" max="3" width="14" customWidth="1"/>
    <col min="4" max="4" width="13.5" customWidth="1"/>
    <col min="5" max="5" width="14.83203125" customWidth="1"/>
    <col min="6" max="6" width="72.1640625" customWidth="1"/>
    <col min="7" max="26" width="11.1640625" customWidth="1"/>
  </cols>
  <sheetData>
    <row r="1" spans="1:6">
      <c r="A1" s="73" t="s">
        <v>804</v>
      </c>
    </row>
    <row r="3" spans="1:6">
      <c r="A3" s="74" t="s">
        <v>25</v>
      </c>
      <c r="B3" s="74" t="s">
        <v>805</v>
      </c>
      <c r="C3" s="74" t="s">
        <v>806</v>
      </c>
      <c r="D3" s="74" t="s">
        <v>807</v>
      </c>
      <c r="E3" s="74" t="s">
        <v>808</v>
      </c>
      <c r="F3" s="74" t="s">
        <v>809</v>
      </c>
    </row>
    <row r="4" spans="1:6">
      <c r="A4" s="75" t="s">
        <v>810</v>
      </c>
      <c r="B4" s="75">
        <v>245</v>
      </c>
      <c r="C4" s="75">
        <v>1</v>
      </c>
      <c r="D4" s="75">
        <v>2</v>
      </c>
      <c r="E4" s="75">
        <v>0.81632653099999997</v>
      </c>
      <c r="F4" s="75" t="s">
        <v>811</v>
      </c>
    </row>
    <row r="5" spans="1:6">
      <c r="A5" s="75" t="s">
        <v>812</v>
      </c>
      <c r="B5" s="75">
        <v>896</v>
      </c>
      <c r="C5" s="75">
        <v>6</v>
      </c>
      <c r="D5" s="75">
        <v>3</v>
      </c>
      <c r="E5" s="75">
        <v>0.334821429</v>
      </c>
      <c r="F5" s="75" t="s">
        <v>813</v>
      </c>
    </row>
    <row r="6" spans="1:6">
      <c r="A6" s="75" t="s">
        <v>814</v>
      </c>
      <c r="B6" s="75">
        <v>1316</v>
      </c>
      <c r="C6" s="75">
        <v>11</v>
      </c>
      <c r="D6" s="75">
        <v>0</v>
      </c>
      <c r="E6" s="75">
        <v>0</v>
      </c>
      <c r="F6" s="75" t="s">
        <v>815</v>
      </c>
    </row>
    <row r="7" spans="1:6">
      <c r="A7" s="75" t="s">
        <v>816</v>
      </c>
      <c r="B7" s="75">
        <v>3586</v>
      </c>
      <c r="C7" s="75">
        <v>23</v>
      </c>
      <c r="D7" s="75">
        <v>3</v>
      </c>
      <c r="E7" s="75">
        <v>8.3658673000000003E-2</v>
      </c>
      <c r="F7" s="75" t="s">
        <v>817</v>
      </c>
    </row>
    <row r="8" spans="1:6">
      <c r="A8" s="75" t="s">
        <v>818</v>
      </c>
      <c r="B8" s="75">
        <v>10864</v>
      </c>
      <c r="C8" s="75">
        <v>49</v>
      </c>
      <c r="D8" s="75">
        <v>2</v>
      </c>
      <c r="E8" s="75">
        <v>1.8409426E-2</v>
      </c>
      <c r="F8" s="75" t="s">
        <v>819</v>
      </c>
    </row>
    <row r="9" spans="1:6">
      <c r="A9" s="75" t="s">
        <v>820</v>
      </c>
      <c r="B9" s="75">
        <v>1103</v>
      </c>
      <c r="C9" s="75">
        <v>4</v>
      </c>
      <c r="D9" s="75">
        <v>1</v>
      </c>
      <c r="E9" s="75">
        <v>9.0661830999999998E-2</v>
      </c>
      <c r="F9" s="75" t="s">
        <v>821</v>
      </c>
    </row>
    <row r="10" spans="1:6">
      <c r="A10" s="75" t="s">
        <v>822</v>
      </c>
      <c r="B10" s="75">
        <v>1606</v>
      </c>
      <c r="C10" s="75">
        <v>6</v>
      </c>
      <c r="D10" s="75">
        <v>1</v>
      </c>
      <c r="E10" s="75">
        <v>6.2266501000000002E-2</v>
      </c>
      <c r="F10" s="75" t="s">
        <v>823</v>
      </c>
    </row>
    <row r="11" spans="1:6">
      <c r="A11" s="75" t="s">
        <v>824</v>
      </c>
      <c r="B11" s="75">
        <v>3243</v>
      </c>
      <c r="C11" s="75">
        <v>14</v>
      </c>
      <c r="D11" s="75">
        <v>0</v>
      </c>
      <c r="E11" s="75">
        <v>0</v>
      </c>
      <c r="F11" s="75" t="s">
        <v>825</v>
      </c>
    </row>
    <row r="12" spans="1:6">
      <c r="A12" s="75" t="s">
        <v>826</v>
      </c>
      <c r="B12" s="75">
        <v>9159</v>
      </c>
      <c r="C12" s="75">
        <v>21</v>
      </c>
      <c r="D12" s="75">
        <v>9</v>
      </c>
      <c r="E12" s="75">
        <v>9.8264003000000003E-2</v>
      </c>
      <c r="F12" s="75" t="s">
        <v>827</v>
      </c>
    </row>
    <row r="13" spans="1:6">
      <c r="A13" s="75" t="s">
        <v>828</v>
      </c>
      <c r="B13" s="75">
        <v>9616</v>
      </c>
      <c r="C13" s="75">
        <v>30</v>
      </c>
      <c r="D13" s="75">
        <v>1</v>
      </c>
      <c r="E13" s="75">
        <v>1.0399334E-2</v>
      </c>
      <c r="F13" s="75" t="s">
        <v>829</v>
      </c>
    </row>
    <row r="14" spans="1:6">
      <c r="A14" s="75" t="s">
        <v>830</v>
      </c>
      <c r="B14" s="75">
        <v>4414</v>
      </c>
      <c r="C14" s="75">
        <v>7</v>
      </c>
      <c r="D14" s="75">
        <v>3</v>
      </c>
      <c r="E14" s="75">
        <v>6.7965564000000006E-2</v>
      </c>
      <c r="F14" s="75" t="s">
        <v>831</v>
      </c>
    </row>
    <row r="15" spans="1:6">
      <c r="A15" s="75" t="s">
        <v>832</v>
      </c>
      <c r="B15" s="75">
        <v>1923</v>
      </c>
      <c r="C15" s="75">
        <v>1</v>
      </c>
      <c r="D15" s="75">
        <v>0</v>
      </c>
      <c r="E15" s="75">
        <v>0</v>
      </c>
      <c r="F15" s="75" t="s">
        <v>833</v>
      </c>
    </row>
    <row r="16" spans="1:6">
      <c r="A16" s="75" t="s">
        <v>834</v>
      </c>
      <c r="B16" s="75">
        <v>860</v>
      </c>
      <c r="C16" s="75">
        <v>0</v>
      </c>
      <c r="D16" s="75">
        <v>0</v>
      </c>
      <c r="E16" s="75">
        <v>0</v>
      </c>
      <c r="F16" s="75" t="s">
        <v>835</v>
      </c>
    </row>
    <row r="17" spans="1:6">
      <c r="A17" s="12" t="s">
        <v>836</v>
      </c>
      <c r="B17" s="12">
        <v>2586</v>
      </c>
      <c r="C17" s="12">
        <v>8</v>
      </c>
      <c r="D17" s="12">
        <v>2</v>
      </c>
      <c r="E17" s="76">
        <f t="shared" ref="E17:E18" si="0">D17/B17</f>
        <v>7.7339520494972935E-4</v>
      </c>
      <c r="F17" s="77" t="s">
        <v>32</v>
      </c>
    </row>
    <row r="18" spans="1:6">
      <c r="A18" s="12" t="s">
        <v>837</v>
      </c>
      <c r="B18" s="12">
        <v>31603</v>
      </c>
      <c r="C18" s="12">
        <v>123</v>
      </c>
      <c r="D18" s="12">
        <v>18</v>
      </c>
      <c r="E18" s="76">
        <f t="shared" si="0"/>
        <v>5.6956618042590889E-4</v>
      </c>
      <c r="F18" s="77" t="s">
        <v>32</v>
      </c>
    </row>
    <row r="21" spans="1:6">
      <c r="B21" s="78"/>
      <c r="C21" s="78"/>
      <c r="D21" s="78"/>
    </row>
    <row r="22" spans="1:6">
      <c r="B22" s="78"/>
      <c r="C22" s="79"/>
      <c r="D22" s="79"/>
    </row>
    <row r="23" spans="1:6">
      <c r="B23" s="78"/>
      <c r="C23" s="79"/>
      <c r="D23" s="79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X1056"/>
  <sheetViews>
    <sheetView workbookViewId="0">
      <pane ySplit="3" topLeftCell="A4" activePane="bottomLeft" state="frozen"/>
      <selection pane="bottomLeft" activeCell="B4" sqref="B4:B5"/>
    </sheetView>
  </sheetViews>
  <sheetFormatPr baseColWidth="10" defaultColWidth="11.1640625" defaultRowHeight="15" customHeight="1"/>
  <cols>
    <col min="1" max="1" width="16.83203125" customWidth="1"/>
    <col min="2" max="4" width="11.1640625" customWidth="1"/>
    <col min="5" max="5" width="10.33203125" customWidth="1"/>
    <col min="6" max="6" width="11.1640625" customWidth="1"/>
    <col min="7" max="7" width="22.83203125" customWidth="1"/>
    <col min="8" max="8" width="29.83203125" customWidth="1"/>
    <col min="9" max="24" width="11.1640625" customWidth="1"/>
  </cols>
  <sheetData>
    <row r="1" spans="1:24" ht="30.75" customHeight="1">
      <c r="A1" s="80" t="s">
        <v>838</v>
      </c>
      <c r="B1" s="81"/>
      <c r="C1" s="81"/>
      <c r="D1" s="81"/>
      <c r="E1" s="81"/>
      <c r="F1" s="81"/>
      <c r="G1" s="82"/>
      <c r="H1" s="83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</row>
    <row r="2" spans="1:24" ht="30.75" customHeight="1">
      <c r="A2" s="263" t="s">
        <v>797</v>
      </c>
      <c r="B2" s="263" t="s">
        <v>839</v>
      </c>
      <c r="C2" s="263" t="s">
        <v>25</v>
      </c>
      <c r="D2" s="263" t="s">
        <v>840</v>
      </c>
      <c r="E2" s="263" t="s">
        <v>792</v>
      </c>
      <c r="F2" s="278" t="s">
        <v>112</v>
      </c>
      <c r="G2" s="288" t="s">
        <v>841</v>
      </c>
      <c r="H2" s="289" t="s">
        <v>842</v>
      </c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</row>
    <row r="3" spans="1:24" ht="56.25" customHeight="1">
      <c r="A3" s="264"/>
      <c r="B3" s="264"/>
      <c r="C3" s="264"/>
      <c r="D3" s="264"/>
      <c r="E3" s="264"/>
      <c r="F3" s="264"/>
      <c r="G3" s="264"/>
      <c r="H3" s="264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1:24" ht="16">
      <c r="A4" s="284" t="s">
        <v>82</v>
      </c>
      <c r="B4" s="268" t="s">
        <v>51</v>
      </c>
      <c r="C4" s="84" t="s">
        <v>32</v>
      </c>
      <c r="D4" s="84">
        <v>1211</v>
      </c>
      <c r="E4" s="85">
        <v>0</v>
      </c>
      <c r="F4" s="84">
        <v>0</v>
      </c>
      <c r="G4" s="86" t="s">
        <v>802</v>
      </c>
      <c r="H4" s="37" t="s">
        <v>802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1:24" ht="16">
      <c r="A5" s="269"/>
      <c r="B5" s="264"/>
      <c r="C5" s="84" t="s">
        <v>37</v>
      </c>
      <c r="D5" s="25">
        <v>11575</v>
      </c>
      <c r="E5" s="85">
        <v>6</v>
      </c>
      <c r="F5" s="84">
        <v>2</v>
      </c>
      <c r="G5" s="86" t="s">
        <v>843</v>
      </c>
      <c r="H5" s="37" t="s">
        <v>844</v>
      </c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</row>
    <row r="6" spans="1:24" ht="16">
      <c r="A6" s="269"/>
      <c r="B6" s="268" t="s">
        <v>52</v>
      </c>
      <c r="C6" s="84" t="s">
        <v>32</v>
      </c>
      <c r="D6" s="84">
        <v>636</v>
      </c>
      <c r="E6" s="85">
        <v>1</v>
      </c>
      <c r="F6" s="84">
        <v>0</v>
      </c>
      <c r="G6" s="86" t="s">
        <v>845</v>
      </c>
      <c r="H6" s="37" t="s">
        <v>802</v>
      </c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</row>
    <row r="7" spans="1:24" ht="16">
      <c r="A7" s="269"/>
      <c r="B7" s="264"/>
      <c r="C7" s="84" t="s">
        <v>37</v>
      </c>
      <c r="D7" s="84">
        <v>5037</v>
      </c>
      <c r="E7" s="85">
        <v>2</v>
      </c>
      <c r="F7" s="84">
        <v>5</v>
      </c>
      <c r="G7" s="86" t="s">
        <v>846</v>
      </c>
      <c r="H7" s="37" t="s">
        <v>847</v>
      </c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</row>
    <row r="8" spans="1:24" ht="16">
      <c r="A8" s="269"/>
      <c r="B8" s="268" t="s">
        <v>53</v>
      </c>
      <c r="C8" s="84" t="s">
        <v>32</v>
      </c>
      <c r="D8" s="84">
        <v>294</v>
      </c>
      <c r="E8" s="85">
        <v>1</v>
      </c>
      <c r="F8" s="84">
        <v>0</v>
      </c>
      <c r="G8" s="86" t="s">
        <v>848</v>
      </c>
      <c r="H8" s="37" t="s">
        <v>802</v>
      </c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</row>
    <row r="9" spans="1:24" ht="16">
      <c r="A9" s="269"/>
      <c r="B9" s="264"/>
      <c r="C9" s="84" t="s">
        <v>37</v>
      </c>
      <c r="D9" s="84">
        <v>972</v>
      </c>
      <c r="E9" s="85">
        <v>3</v>
      </c>
      <c r="F9" s="84">
        <v>2</v>
      </c>
      <c r="G9" s="86" t="s">
        <v>849</v>
      </c>
      <c r="H9" s="37" t="s">
        <v>850</v>
      </c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</row>
    <row r="10" spans="1:24" ht="16">
      <c r="A10" s="269"/>
      <c r="B10" s="268" t="s">
        <v>54</v>
      </c>
      <c r="C10" s="84" t="s">
        <v>32</v>
      </c>
      <c r="D10" s="84">
        <v>29496</v>
      </c>
      <c r="E10" s="85">
        <v>64</v>
      </c>
      <c r="F10" s="84">
        <v>14</v>
      </c>
      <c r="G10" s="86" t="s">
        <v>851</v>
      </c>
      <c r="H10" s="87" t="s">
        <v>852</v>
      </c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</row>
    <row r="11" spans="1:24" ht="16">
      <c r="A11" s="269"/>
      <c r="B11" s="264"/>
      <c r="C11" s="84" t="s">
        <v>37</v>
      </c>
      <c r="D11" s="25">
        <v>30071</v>
      </c>
      <c r="E11" s="85">
        <v>61</v>
      </c>
      <c r="F11" s="84">
        <v>23</v>
      </c>
      <c r="G11" s="86" t="s">
        <v>853</v>
      </c>
      <c r="H11" s="87" t="s">
        <v>854</v>
      </c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</row>
    <row r="12" spans="1:24" ht="16">
      <c r="A12" s="269"/>
      <c r="B12" s="268" t="s">
        <v>55</v>
      </c>
      <c r="C12" s="84" t="s">
        <v>32</v>
      </c>
      <c r="D12" s="84">
        <v>2552</v>
      </c>
      <c r="E12" s="85">
        <v>5</v>
      </c>
      <c r="F12" s="84">
        <v>1</v>
      </c>
      <c r="G12" s="86" t="s">
        <v>855</v>
      </c>
      <c r="H12" s="87" t="s">
        <v>856</v>
      </c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</row>
    <row r="13" spans="1:24" ht="16">
      <c r="A13" s="269"/>
      <c r="B13" s="264"/>
      <c r="C13" s="84" t="s">
        <v>37</v>
      </c>
      <c r="D13" s="84">
        <v>330</v>
      </c>
      <c r="E13" s="85">
        <v>1</v>
      </c>
      <c r="F13" s="84">
        <v>0</v>
      </c>
      <c r="G13" s="86" t="s">
        <v>857</v>
      </c>
      <c r="H13" s="87" t="s">
        <v>802</v>
      </c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</row>
    <row r="14" spans="1:24" ht="16">
      <c r="A14" s="269"/>
      <c r="B14" s="285" t="s">
        <v>858</v>
      </c>
      <c r="C14" s="45" t="s">
        <v>32</v>
      </c>
      <c r="D14" s="88">
        <f t="shared" ref="D14:F14" si="0">SUM(D4,D6,D8,D10,D12)</f>
        <v>34189</v>
      </c>
      <c r="E14" s="89">
        <f t="shared" si="0"/>
        <v>71</v>
      </c>
      <c r="F14" s="89">
        <f t="shared" si="0"/>
        <v>15</v>
      </c>
      <c r="G14" s="90" t="s">
        <v>859</v>
      </c>
      <c r="H14" s="91" t="s">
        <v>860</v>
      </c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</row>
    <row r="15" spans="1:24" ht="16">
      <c r="A15" s="269"/>
      <c r="B15" s="286"/>
      <c r="C15" s="93" t="s">
        <v>37</v>
      </c>
      <c r="D15" s="94">
        <v>47985</v>
      </c>
      <c r="E15" s="95">
        <f t="shared" ref="E15:F15" si="1">SUM(E5,E7,E9,E11,E13)</f>
        <v>73</v>
      </c>
      <c r="F15" s="95">
        <f t="shared" si="1"/>
        <v>32</v>
      </c>
      <c r="G15" s="90" t="s">
        <v>861</v>
      </c>
      <c r="H15" s="91" t="s">
        <v>862</v>
      </c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</row>
    <row r="16" spans="1:24" ht="16">
      <c r="A16" s="264"/>
      <c r="B16" s="280"/>
      <c r="C16" s="94" t="s">
        <v>863</v>
      </c>
      <c r="D16" s="94">
        <f t="shared" ref="D16:F16" si="2">SUM(D14:D15)</f>
        <v>82174</v>
      </c>
      <c r="E16" s="95">
        <f t="shared" si="2"/>
        <v>144</v>
      </c>
      <c r="F16" s="95">
        <f t="shared" si="2"/>
        <v>47</v>
      </c>
      <c r="G16" s="90" t="s">
        <v>864</v>
      </c>
      <c r="H16" s="91" t="s">
        <v>865</v>
      </c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</row>
    <row r="17" spans="1:24" ht="16">
      <c r="A17" s="284" t="s">
        <v>866</v>
      </c>
      <c r="B17" s="290" t="s">
        <v>51</v>
      </c>
      <c r="C17" s="96" t="s">
        <v>32</v>
      </c>
      <c r="D17" s="96">
        <v>567</v>
      </c>
      <c r="E17" s="97">
        <v>0</v>
      </c>
      <c r="F17" s="96">
        <v>0</v>
      </c>
      <c r="G17" s="86" t="s">
        <v>802</v>
      </c>
      <c r="H17" s="87" t="s">
        <v>802</v>
      </c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ht="16">
      <c r="A18" s="269"/>
      <c r="B18" s="280"/>
      <c r="C18" s="68" t="s">
        <v>37</v>
      </c>
      <c r="D18" s="68">
        <v>4379</v>
      </c>
      <c r="E18" s="69">
        <v>0</v>
      </c>
      <c r="F18" s="68">
        <v>0</v>
      </c>
      <c r="G18" s="86" t="s">
        <v>802</v>
      </c>
      <c r="H18" s="87" t="s">
        <v>802</v>
      </c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</row>
    <row r="19" spans="1:24" ht="16">
      <c r="A19" s="269"/>
      <c r="B19" s="291" t="s">
        <v>52</v>
      </c>
      <c r="C19" s="68" t="s">
        <v>32</v>
      </c>
      <c r="D19" s="68">
        <v>320</v>
      </c>
      <c r="E19" s="69">
        <v>0</v>
      </c>
      <c r="F19" s="68">
        <v>0</v>
      </c>
      <c r="G19" s="86" t="s">
        <v>802</v>
      </c>
      <c r="H19" s="87" t="s">
        <v>802</v>
      </c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</row>
    <row r="20" spans="1:24" ht="16">
      <c r="A20" s="269"/>
      <c r="B20" s="280"/>
      <c r="C20" s="68" t="s">
        <v>37</v>
      </c>
      <c r="D20" s="68">
        <v>1861</v>
      </c>
      <c r="E20" s="69">
        <v>1</v>
      </c>
      <c r="F20" s="68">
        <v>2</v>
      </c>
      <c r="G20" s="86" t="s">
        <v>867</v>
      </c>
      <c r="H20" s="87" t="s">
        <v>868</v>
      </c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ht="16">
      <c r="A21" s="269"/>
      <c r="B21" s="291" t="s">
        <v>53</v>
      </c>
      <c r="C21" s="68" t="s">
        <v>32</v>
      </c>
      <c r="D21" s="68">
        <v>108</v>
      </c>
      <c r="E21" s="69">
        <v>0</v>
      </c>
      <c r="F21" s="68">
        <v>0</v>
      </c>
      <c r="G21" s="86" t="s">
        <v>802</v>
      </c>
      <c r="H21" s="87" t="s">
        <v>802</v>
      </c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</row>
    <row r="22" spans="1:24" ht="16">
      <c r="A22" s="269"/>
      <c r="B22" s="280"/>
      <c r="C22" s="68" t="s">
        <v>37</v>
      </c>
      <c r="D22" s="68">
        <v>366</v>
      </c>
      <c r="E22" s="69">
        <v>1</v>
      </c>
      <c r="F22" s="68">
        <v>1</v>
      </c>
      <c r="G22" s="86" t="s">
        <v>869</v>
      </c>
      <c r="H22" s="87" t="s">
        <v>869</v>
      </c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</row>
    <row r="23" spans="1:24" ht="16">
      <c r="A23" s="269"/>
      <c r="B23" s="291" t="s">
        <v>54</v>
      </c>
      <c r="C23" s="68" t="s">
        <v>32</v>
      </c>
      <c r="D23" s="68">
        <v>13237</v>
      </c>
      <c r="E23" s="98">
        <v>15</v>
      </c>
      <c r="F23" s="99">
        <v>3</v>
      </c>
      <c r="G23" s="86" t="s">
        <v>870</v>
      </c>
      <c r="H23" s="87" t="s">
        <v>871</v>
      </c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</row>
    <row r="24" spans="1:24" ht="16">
      <c r="A24" s="269"/>
      <c r="B24" s="280"/>
      <c r="C24" s="68" t="s">
        <v>37</v>
      </c>
      <c r="D24" s="68">
        <v>11017</v>
      </c>
      <c r="E24" s="98">
        <v>8</v>
      </c>
      <c r="F24" s="99">
        <v>7</v>
      </c>
      <c r="G24" s="86" t="s">
        <v>872</v>
      </c>
      <c r="H24" s="87" t="s">
        <v>873</v>
      </c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</row>
    <row r="25" spans="1:24" ht="16">
      <c r="A25" s="269"/>
      <c r="B25" s="291" t="s">
        <v>55</v>
      </c>
      <c r="C25" s="68" t="s">
        <v>32</v>
      </c>
      <c r="D25" s="68">
        <v>1234</v>
      </c>
      <c r="E25" s="98">
        <v>1</v>
      </c>
      <c r="F25" s="99">
        <v>0</v>
      </c>
      <c r="G25" s="86" t="s">
        <v>874</v>
      </c>
      <c r="H25" s="87" t="s">
        <v>802</v>
      </c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</row>
    <row r="26" spans="1:24" ht="16">
      <c r="A26" s="269"/>
      <c r="B26" s="280"/>
      <c r="C26" s="68" t="s">
        <v>37</v>
      </c>
      <c r="D26" s="68">
        <v>201</v>
      </c>
      <c r="E26" s="98">
        <v>0</v>
      </c>
      <c r="F26" s="99">
        <v>0</v>
      </c>
      <c r="G26" s="86" t="s">
        <v>802</v>
      </c>
      <c r="H26" s="87" t="s">
        <v>802</v>
      </c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</row>
    <row r="27" spans="1:24" ht="16">
      <c r="A27" s="269"/>
      <c r="B27" s="285" t="s">
        <v>858</v>
      </c>
      <c r="C27" s="93" t="s">
        <v>32</v>
      </c>
      <c r="D27" s="94">
        <f t="shared" ref="D27:F27" si="3">SUM(D17,D19,D21,D23,D25)</f>
        <v>15466</v>
      </c>
      <c r="E27" s="89">
        <f t="shared" si="3"/>
        <v>16</v>
      </c>
      <c r="F27" s="89">
        <f t="shared" si="3"/>
        <v>3</v>
      </c>
      <c r="G27" s="90" t="s">
        <v>875</v>
      </c>
      <c r="H27" s="91" t="s">
        <v>876</v>
      </c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</row>
    <row r="28" spans="1:24" ht="16">
      <c r="A28" s="269"/>
      <c r="B28" s="286"/>
      <c r="C28" s="93" t="s">
        <v>37</v>
      </c>
      <c r="D28" s="94">
        <f t="shared" ref="D28:F28" si="4">SUM(D18,D20,D22,D24,D26)</f>
        <v>17824</v>
      </c>
      <c r="E28" s="94">
        <f t="shared" si="4"/>
        <v>10</v>
      </c>
      <c r="F28" s="94">
        <f t="shared" si="4"/>
        <v>10</v>
      </c>
      <c r="G28" s="90" t="s">
        <v>877</v>
      </c>
      <c r="H28" s="91" t="s">
        <v>877</v>
      </c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</row>
    <row r="29" spans="1:24" ht="16">
      <c r="A29" s="264"/>
      <c r="B29" s="280"/>
      <c r="C29" s="93" t="s">
        <v>863</v>
      </c>
      <c r="D29" s="94">
        <f t="shared" ref="D29:F29" si="5">SUM(D27:D28)</f>
        <v>33290</v>
      </c>
      <c r="E29" s="94">
        <f t="shared" si="5"/>
        <v>26</v>
      </c>
      <c r="F29" s="94">
        <f t="shared" si="5"/>
        <v>13</v>
      </c>
      <c r="G29" s="90" t="s">
        <v>878</v>
      </c>
      <c r="H29" s="91" t="s">
        <v>879</v>
      </c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</row>
    <row r="30" spans="1:24" ht="16">
      <c r="A30" s="284" t="s">
        <v>127</v>
      </c>
      <c r="B30" s="268" t="s">
        <v>51</v>
      </c>
      <c r="C30" s="25" t="s">
        <v>32</v>
      </c>
      <c r="D30" s="25">
        <v>1211</v>
      </c>
      <c r="E30" s="23">
        <v>0</v>
      </c>
      <c r="F30" s="25">
        <v>0</v>
      </c>
      <c r="G30" s="86" t="s">
        <v>802</v>
      </c>
      <c r="H30" s="87" t="s">
        <v>802</v>
      </c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</row>
    <row r="31" spans="1:24" ht="16">
      <c r="A31" s="269"/>
      <c r="B31" s="264"/>
      <c r="C31" s="25" t="s">
        <v>37</v>
      </c>
      <c r="D31" s="25">
        <v>11575</v>
      </c>
      <c r="E31" s="23">
        <v>8</v>
      </c>
      <c r="F31" s="25">
        <v>1</v>
      </c>
      <c r="G31" s="86" t="s">
        <v>880</v>
      </c>
      <c r="H31" s="87" t="s">
        <v>881</v>
      </c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</row>
    <row r="32" spans="1:24" ht="16">
      <c r="A32" s="269"/>
      <c r="B32" s="268" t="s">
        <v>52</v>
      </c>
      <c r="C32" s="25" t="s">
        <v>32</v>
      </c>
      <c r="D32" s="25">
        <v>636</v>
      </c>
      <c r="E32" s="23">
        <v>0</v>
      </c>
      <c r="F32" s="25">
        <v>0</v>
      </c>
      <c r="G32" s="86" t="s">
        <v>802</v>
      </c>
      <c r="H32" s="87" t="s">
        <v>802</v>
      </c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</row>
    <row r="33" spans="1:24" ht="16">
      <c r="A33" s="269"/>
      <c r="B33" s="264"/>
      <c r="C33" s="25" t="s">
        <v>37</v>
      </c>
      <c r="D33" s="25">
        <v>5037</v>
      </c>
      <c r="E33" s="23">
        <v>0</v>
      </c>
      <c r="F33" s="25">
        <v>0</v>
      </c>
      <c r="G33" s="86" t="s">
        <v>802</v>
      </c>
      <c r="H33" s="87" t="s">
        <v>802</v>
      </c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</row>
    <row r="34" spans="1:24" ht="16">
      <c r="A34" s="269"/>
      <c r="B34" s="268" t="s">
        <v>53</v>
      </c>
      <c r="C34" s="25" t="s">
        <v>32</v>
      </c>
      <c r="D34" s="25">
        <v>294</v>
      </c>
      <c r="E34" s="23">
        <v>1</v>
      </c>
      <c r="F34" s="25">
        <v>0</v>
      </c>
      <c r="G34" s="86" t="s">
        <v>848</v>
      </c>
      <c r="H34" s="87" t="s">
        <v>802</v>
      </c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</row>
    <row r="35" spans="1:24" ht="16">
      <c r="A35" s="269"/>
      <c r="B35" s="264"/>
      <c r="C35" s="25" t="s">
        <v>37</v>
      </c>
      <c r="D35" s="25">
        <v>972</v>
      </c>
      <c r="E35" s="23">
        <v>3</v>
      </c>
      <c r="F35" s="25">
        <v>0</v>
      </c>
      <c r="G35" s="86" t="s">
        <v>849</v>
      </c>
      <c r="H35" s="87" t="s">
        <v>802</v>
      </c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</row>
    <row r="36" spans="1:24" ht="16">
      <c r="A36" s="269"/>
      <c r="B36" s="268" t="s">
        <v>54</v>
      </c>
      <c r="C36" s="25" t="s">
        <v>32</v>
      </c>
      <c r="D36" s="25">
        <v>29496</v>
      </c>
      <c r="E36" s="23">
        <v>2</v>
      </c>
      <c r="F36" s="25">
        <v>0</v>
      </c>
      <c r="G36" s="86" t="s">
        <v>882</v>
      </c>
      <c r="H36" s="87" t="s">
        <v>802</v>
      </c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</row>
    <row r="37" spans="1:24" ht="16">
      <c r="A37" s="269"/>
      <c r="B37" s="264"/>
      <c r="C37" s="25" t="s">
        <v>37</v>
      </c>
      <c r="D37" s="25">
        <v>30066</v>
      </c>
      <c r="E37" s="23">
        <v>10</v>
      </c>
      <c r="F37" s="25">
        <v>0</v>
      </c>
      <c r="G37" s="86" t="s">
        <v>883</v>
      </c>
      <c r="H37" s="87" t="s">
        <v>802</v>
      </c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</row>
    <row r="38" spans="1:24" ht="16">
      <c r="A38" s="269"/>
      <c r="B38" s="268" t="s">
        <v>55</v>
      </c>
      <c r="C38" s="25" t="s">
        <v>32</v>
      </c>
      <c r="D38" s="25">
        <v>2552</v>
      </c>
      <c r="E38" s="23">
        <v>1</v>
      </c>
      <c r="F38" s="25">
        <v>0</v>
      </c>
      <c r="G38" s="86" t="s">
        <v>856</v>
      </c>
      <c r="H38" s="87" t="s">
        <v>802</v>
      </c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</row>
    <row r="39" spans="1:24" ht="16">
      <c r="A39" s="269"/>
      <c r="B39" s="264"/>
      <c r="C39" s="25" t="s">
        <v>37</v>
      </c>
      <c r="D39" s="25">
        <v>330</v>
      </c>
      <c r="E39" s="23">
        <v>0</v>
      </c>
      <c r="F39" s="25">
        <v>0</v>
      </c>
      <c r="G39" s="86" t="s">
        <v>802</v>
      </c>
      <c r="H39" s="87" t="s">
        <v>802</v>
      </c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</row>
    <row r="40" spans="1:24" ht="16">
      <c r="A40" s="269"/>
      <c r="B40" s="285" t="s">
        <v>858</v>
      </c>
      <c r="C40" s="93" t="s">
        <v>32</v>
      </c>
      <c r="D40" s="94">
        <f t="shared" ref="D40:F40" si="6">SUM(D30,D32,D34,D36,D38)</f>
        <v>34189</v>
      </c>
      <c r="E40" s="95">
        <f t="shared" si="6"/>
        <v>4</v>
      </c>
      <c r="F40" s="95">
        <f t="shared" si="6"/>
        <v>0</v>
      </c>
      <c r="G40" s="90" t="s">
        <v>884</v>
      </c>
      <c r="H40" s="91" t="s">
        <v>802</v>
      </c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</row>
    <row r="41" spans="1:24" ht="16">
      <c r="A41" s="269"/>
      <c r="B41" s="286"/>
      <c r="C41" s="93" t="s">
        <v>37</v>
      </c>
      <c r="D41" s="94">
        <f t="shared" ref="D41:F41" si="7">SUM(D31,D33,D35,D37,D39)</f>
        <v>47980</v>
      </c>
      <c r="E41" s="95">
        <f t="shared" si="7"/>
        <v>21</v>
      </c>
      <c r="F41" s="95">
        <f t="shared" si="7"/>
        <v>1</v>
      </c>
      <c r="G41" s="90" t="s">
        <v>885</v>
      </c>
      <c r="H41" s="91" t="s">
        <v>886</v>
      </c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</row>
    <row r="42" spans="1:24" ht="16">
      <c r="A42" s="264"/>
      <c r="B42" s="280"/>
      <c r="C42" s="93" t="s">
        <v>863</v>
      </c>
      <c r="D42" s="100">
        <f t="shared" ref="D42:F42" si="8">SUM(D40:D41)</f>
        <v>82169</v>
      </c>
      <c r="E42" s="48">
        <f t="shared" si="8"/>
        <v>25</v>
      </c>
      <c r="F42" s="101">
        <f t="shared" si="8"/>
        <v>1</v>
      </c>
      <c r="G42" s="90" t="s">
        <v>887</v>
      </c>
      <c r="H42" s="91" t="s">
        <v>888</v>
      </c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</row>
    <row r="43" spans="1:24" ht="16">
      <c r="A43" s="284" t="s">
        <v>162</v>
      </c>
      <c r="B43" s="268" t="s">
        <v>51</v>
      </c>
      <c r="C43" s="25" t="s">
        <v>32</v>
      </c>
      <c r="D43" s="25">
        <v>1211</v>
      </c>
      <c r="E43" s="85">
        <v>1</v>
      </c>
      <c r="F43" s="25">
        <v>0</v>
      </c>
      <c r="G43" s="86" t="s">
        <v>889</v>
      </c>
      <c r="H43" s="87" t="s">
        <v>802</v>
      </c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</row>
    <row r="44" spans="1:24" ht="16">
      <c r="A44" s="269"/>
      <c r="B44" s="264"/>
      <c r="C44" s="25" t="s">
        <v>37</v>
      </c>
      <c r="D44" s="25">
        <v>11575</v>
      </c>
      <c r="E44" s="23">
        <v>13</v>
      </c>
      <c r="F44" s="25">
        <v>0</v>
      </c>
      <c r="G44" s="86" t="s">
        <v>890</v>
      </c>
      <c r="H44" s="87" t="s">
        <v>802</v>
      </c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</row>
    <row r="45" spans="1:24" ht="16">
      <c r="A45" s="269"/>
      <c r="B45" s="268" t="s">
        <v>52</v>
      </c>
      <c r="C45" s="25" t="s">
        <v>32</v>
      </c>
      <c r="D45" s="25">
        <v>636</v>
      </c>
      <c r="E45" s="23">
        <v>0</v>
      </c>
      <c r="F45" s="25">
        <v>2</v>
      </c>
      <c r="G45" s="86" t="s">
        <v>802</v>
      </c>
      <c r="H45" s="87" t="s">
        <v>891</v>
      </c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</row>
    <row r="46" spans="1:24" ht="16">
      <c r="A46" s="269"/>
      <c r="B46" s="264"/>
      <c r="C46" s="25" t="s">
        <v>37</v>
      </c>
      <c r="D46" s="25">
        <v>5037</v>
      </c>
      <c r="E46" s="23">
        <v>1</v>
      </c>
      <c r="F46" s="25">
        <v>0</v>
      </c>
      <c r="G46" s="86" t="s">
        <v>892</v>
      </c>
      <c r="H46" s="87" t="s">
        <v>802</v>
      </c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</row>
    <row r="47" spans="1:24" ht="16">
      <c r="A47" s="269"/>
      <c r="B47" s="268" t="s">
        <v>53</v>
      </c>
      <c r="C47" s="25" t="s">
        <v>32</v>
      </c>
      <c r="D47" s="25">
        <v>294</v>
      </c>
      <c r="E47" s="23">
        <v>1</v>
      </c>
      <c r="F47" s="25">
        <v>0</v>
      </c>
      <c r="G47" s="86" t="s">
        <v>848</v>
      </c>
      <c r="H47" s="87" t="s">
        <v>802</v>
      </c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</row>
    <row r="48" spans="1:24" ht="16">
      <c r="A48" s="269"/>
      <c r="B48" s="264"/>
      <c r="C48" s="25" t="s">
        <v>37</v>
      </c>
      <c r="D48" s="25">
        <v>972</v>
      </c>
      <c r="E48" s="23">
        <v>2</v>
      </c>
      <c r="F48" s="25">
        <v>0</v>
      </c>
      <c r="G48" s="86" t="s">
        <v>850</v>
      </c>
      <c r="H48" s="87" t="s">
        <v>802</v>
      </c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</row>
    <row r="49" spans="1:24" ht="16">
      <c r="A49" s="269"/>
      <c r="B49" s="268" t="s">
        <v>54</v>
      </c>
      <c r="C49" s="25" t="s">
        <v>32</v>
      </c>
      <c r="D49" s="25">
        <v>29496</v>
      </c>
      <c r="E49" s="85">
        <v>100</v>
      </c>
      <c r="F49" s="84">
        <v>3</v>
      </c>
      <c r="G49" s="86" t="s">
        <v>893</v>
      </c>
      <c r="H49" s="87" t="s">
        <v>894</v>
      </c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</row>
    <row r="50" spans="1:24" ht="16">
      <c r="A50" s="269"/>
      <c r="B50" s="264"/>
      <c r="C50" s="25" t="s">
        <v>37</v>
      </c>
      <c r="D50" s="25">
        <v>30071</v>
      </c>
      <c r="E50" s="23">
        <v>59</v>
      </c>
      <c r="F50" s="25">
        <v>8</v>
      </c>
      <c r="G50" s="86" t="s">
        <v>895</v>
      </c>
      <c r="H50" s="87" t="s">
        <v>896</v>
      </c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</row>
    <row r="51" spans="1:24" ht="16">
      <c r="A51" s="269"/>
      <c r="B51" s="268" t="s">
        <v>55</v>
      </c>
      <c r="C51" s="25" t="s">
        <v>32</v>
      </c>
      <c r="D51" s="25">
        <v>2552</v>
      </c>
      <c r="E51" s="85">
        <v>18</v>
      </c>
      <c r="F51" s="84">
        <v>0</v>
      </c>
      <c r="G51" s="86" t="s">
        <v>897</v>
      </c>
      <c r="H51" s="87" t="s">
        <v>802</v>
      </c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</row>
    <row r="52" spans="1:24" ht="16">
      <c r="A52" s="269"/>
      <c r="B52" s="264"/>
      <c r="C52" s="25" t="s">
        <v>37</v>
      </c>
      <c r="D52" s="25">
        <v>330</v>
      </c>
      <c r="E52" s="23">
        <v>0</v>
      </c>
      <c r="F52" s="25">
        <v>0</v>
      </c>
      <c r="G52" s="86" t="s">
        <v>802</v>
      </c>
      <c r="H52" s="87" t="s">
        <v>802</v>
      </c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</row>
    <row r="53" spans="1:24" ht="16">
      <c r="A53" s="269"/>
      <c r="B53" s="285" t="s">
        <v>858</v>
      </c>
      <c r="C53" s="93" t="s">
        <v>32</v>
      </c>
      <c r="D53" s="94">
        <f t="shared" ref="D53:F53" si="9">SUM(D43,D45,D47,D49,D51)</f>
        <v>34189</v>
      </c>
      <c r="E53" s="89">
        <f t="shared" si="9"/>
        <v>120</v>
      </c>
      <c r="F53" s="89">
        <f t="shared" si="9"/>
        <v>5</v>
      </c>
      <c r="G53" s="90" t="s">
        <v>898</v>
      </c>
      <c r="H53" s="91" t="s">
        <v>899</v>
      </c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</row>
    <row r="54" spans="1:24" ht="16">
      <c r="A54" s="269"/>
      <c r="B54" s="286"/>
      <c r="C54" s="93" t="s">
        <v>37</v>
      </c>
      <c r="D54" s="94">
        <f t="shared" ref="D54:F54" si="10">SUM(D44,D46,D48,D50,D52)</f>
        <v>47985</v>
      </c>
      <c r="E54" s="95">
        <f t="shared" si="10"/>
        <v>75</v>
      </c>
      <c r="F54" s="95">
        <f t="shared" si="10"/>
        <v>8</v>
      </c>
      <c r="G54" s="90" t="s">
        <v>900</v>
      </c>
      <c r="H54" s="91" t="s">
        <v>901</v>
      </c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</row>
    <row r="55" spans="1:24" ht="16">
      <c r="A55" s="264"/>
      <c r="B55" s="280"/>
      <c r="C55" s="93" t="s">
        <v>863</v>
      </c>
      <c r="D55" s="100">
        <f t="shared" ref="D55:F55" si="11">SUM(D53:D54)</f>
        <v>82174</v>
      </c>
      <c r="E55" s="48">
        <f t="shared" si="11"/>
        <v>195</v>
      </c>
      <c r="F55" s="101">
        <f t="shared" si="11"/>
        <v>13</v>
      </c>
      <c r="G55" s="90" t="s">
        <v>902</v>
      </c>
      <c r="H55" s="91" t="s">
        <v>903</v>
      </c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</row>
    <row r="56" spans="1:24" ht="16">
      <c r="A56" s="284" t="s">
        <v>239</v>
      </c>
      <c r="B56" s="290" t="s">
        <v>51</v>
      </c>
      <c r="C56" s="96" t="s">
        <v>32</v>
      </c>
      <c r="D56" s="96">
        <v>1211</v>
      </c>
      <c r="E56" s="97">
        <v>1</v>
      </c>
      <c r="F56" s="96">
        <v>0</v>
      </c>
      <c r="G56" s="86" t="s">
        <v>889</v>
      </c>
      <c r="H56" s="87" t="s">
        <v>802</v>
      </c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</row>
    <row r="57" spans="1:24" ht="16">
      <c r="A57" s="269"/>
      <c r="B57" s="280"/>
      <c r="C57" s="68" t="s">
        <v>37</v>
      </c>
      <c r="D57" s="68">
        <v>11574</v>
      </c>
      <c r="E57" s="69">
        <v>7</v>
      </c>
      <c r="F57" s="68">
        <v>3</v>
      </c>
      <c r="G57" s="86" t="s">
        <v>904</v>
      </c>
      <c r="H57" s="87" t="s">
        <v>905</v>
      </c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</row>
    <row r="58" spans="1:24" ht="16">
      <c r="A58" s="269"/>
      <c r="B58" s="291" t="s">
        <v>52</v>
      </c>
      <c r="C58" s="68" t="s">
        <v>32</v>
      </c>
      <c r="D58" s="68">
        <v>636</v>
      </c>
      <c r="E58" s="69">
        <v>1</v>
      </c>
      <c r="F58" s="68">
        <v>0</v>
      </c>
      <c r="G58" s="86" t="s">
        <v>845</v>
      </c>
      <c r="H58" s="87" t="s">
        <v>802</v>
      </c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</row>
    <row r="59" spans="1:24" ht="16">
      <c r="A59" s="269"/>
      <c r="B59" s="280"/>
      <c r="C59" s="68" t="s">
        <v>37</v>
      </c>
      <c r="D59" s="68">
        <v>5037</v>
      </c>
      <c r="E59" s="69">
        <v>3</v>
      </c>
      <c r="F59" s="68">
        <v>2</v>
      </c>
      <c r="G59" s="86" t="s">
        <v>906</v>
      </c>
      <c r="H59" s="87" t="s">
        <v>846</v>
      </c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</row>
    <row r="60" spans="1:24" ht="16">
      <c r="A60" s="269"/>
      <c r="B60" s="291" t="s">
        <v>53</v>
      </c>
      <c r="C60" s="68" t="s">
        <v>32</v>
      </c>
      <c r="D60" s="68">
        <v>294</v>
      </c>
      <c r="E60" s="69">
        <v>1</v>
      </c>
      <c r="F60" s="68">
        <v>0</v>
      </c>
      <c r="G60" s="86" t="s">
        <v>848</v>
      </c>
      <c r="H60" s="87" t="s">
        <v>802</v>
      </c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</row>
    <row r="61" spans="1:24" ht="16">
      <c r="A61" s="269"/>
      <c r="B61" s="280"/>
      <c r="C61" s="68" t="s">
        <v>37</v>
      </c>
      <c r="D61" s="68">
        <v>972</v>
      </c>
      <c r="E61" s="69">
        <v>1</v>
      </c>
      <c r="F61" s="68">
        <v>0</v>
      </c>
      <c r="G61" s="86" t="s">
        <v>907</v>
      </c>
      <c r="H61" s="87" t="s">
        <v>802</v>
      </c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</row>
    <row r="62" spans="1:24" ht="16">
      <c r="A62" s="269"/>
      <c r="B62" s="291" t="s">
        <v>54</v>
      </c>
      <c r="C62" s="68" t="s">
        <v>32</v>
      </c>
      <c r="D62" s="68">
        <v>29496</v>
      </c>
      <c r="E62" s="69">
        <v>11</v>
      </c>
      <c r="F62" s="68">
        <v>2</v>
      </c>
      <c r="G62" s="86" t="s">
        <v>908</v>
      </c>
      <c r="H62" s="87" t="s">
        <v>882</v>
      </c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</row>
    <row r="63" spans="1:24" ht="16">
      <c r="A63" s="269"/>
      <c r="B63" s="280"/>
      <c r="C63" s="68" t="s">
        <v>37</v>
      </c>
      <c r="D63" s="68">
        <v>30068</v>
      </c>
      <c r="E63" s="69">
        <v>11</v>
      </c>
      <c r="F63" s="68">
        <v>8</v>
      </c>
      <c r="G63" s="86" t="s">
        <v>909</v>
      </c>
      <c r="H63" s="87" t="s">
        <v>910</v>
      </c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</row>
    <row r="64" spans="1:24" ht="16">
      <c r="A64" s="269"/>
      <c r="B64" s="291" t="s">
        <v>55</v>
      </c>
      <c r="C64" s="68" t="s">
        <v>32</v>
      </c>
      <c r="D64" s="68">
        <v>2552</v>
      </c>
      <c r="E64" s="69">
        <v>0</v>
      </c>
      <c r="F64" s="68">
        <v>1</v>
      </c>
      <c r="G64" s="86" t="s">
        <v>802</v>
      </c>
      <c r="H64" s="87" t="s">
        <v>856</v>
      </c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</row>
    <row r="65" spans="1:24" ht="16">
      <c r="A65" s="269"/>
      <c r="B65" s="280"/>
      <c r="C65" s="68" t="s">
        <v>37</v>
      </c>
      <c r="D65" s="68">
        <v>330</v>
      </c>
      <c r="E65" s="69">
        <v>1</v>
      </c>
      <c r="F65" s="68">
        <v>0</v>
      </c>
      <c r="G65" s="86" t="s">
        <v>857</v>
      </c>
      <c r="H65" s="87" t="s">
        <v>802</v>
      </c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</row>
    <row r="66" spans="1:24" ht="16">
      <c r="A66" s="269"/>
      <c r="B66" s="292" t="s">
        <v>858</v>
      </c>
      <c r="C66" s="66" t="s">
        <v>32</v>
      </c>
      <c r="D66" s="66">
        <f t="shared" ref="D66:F66" si="12">SUM(D56,D58,D60,D62,D64)</f>
        <v>34189</v>
      </c>
      <c r="E66" s="65">
        <f t="shared" si="12"/>
        <v>14</v>
      </c>
      <c r="F66" s="65">
        <f t="shared" si="12"/>
        <v>3</v>
      </c>
      <c r="G66" s="90" t="s">
        <v>911</v>
      </c>
      <c r="H66" s="91" t="s">
        <v>912</v>
      </c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</row>
    <row r="67" spans="1:24" ht="16">
      <c r="A67" s="269"/>
      <c r="B67" s="286"/>
      <c r="C67" s="66" t="s">
        <v>37</v>
      </c>
      <c r="D67" s="66">
        <f t="shared" ref="D67:F67" si="13">SUM(D57,D59,D61,D63,D65)</f>
        <v>47981</v>
      </c>
      <c r="E67" s="65">
        <f t="shared" si="13"/>
        <v>23</v>
      </c>
      <c r="F67" s="65">
        <f t="shared" si="13"/>
        <v>13</v>
      </c>
      <c r="G67" s="90" t="s">
        <v>913</v>
      </c>
      <c r="H67" s="91" t="s">
        <v>914</v>
      </c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</row>
    <row r="68" spans="1:24" ht="16">
      <c r="A68" s="264"/>
      <c r="B68" s="280"/>
      <c r="C68" s="66" t="s">
        <v>863</v>
      </c>
      <c r="D68" s="104">
        <f t="shared" ref="D68:F68" si="14">SUM(D66:D67)</f>
        <v>82170</v>
      </c>
      <c r="E68" s="93">
        <f t="shared" si="14"/>
        <v>37</v>
      </c>
      <c r="F68" s="66">
        <f t="shared" si="14"/>
        <v>16</v>
      </c>
      <c r="G68" s="90" t="s">
        <v>915</v>
      </c>
      <c r="H68" s="91" t="s">
        <v>916</v>
      </c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</row>
    <row r="69" spans="1:24" ht="16">
      <c r="A69" s="284" t="s">
        <v>301</v>
      </c>
      <c r="B69" s="268" t="s">
        <v>51</v>
      </c>
      <c r="C69" s="25" t="s">
        <v>32</v>
      </c>
      <c r="D69" s="25">
        <v>1211</v>
      </c>
      <c r="E69" s="23">
        <v>0</v>
      </c>
      <c r="F69" s="25">
        <v>0</v>
      </c>
      <c r="G69" s="86" t="s">
        <v>802</v>
      </c>
      <c r="H69" s="87" t="s">
        <v>802</v>
      </c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</row>
    <row r="70" spans="1:24" ht="16">
      <c r="A70" s="269"/>
      <c r="B70" s="264"/>
      <c r="C70" s="25" t="s">
        <v>37</v>
      </c>
      <c r="D70" s="25">
        <v>11575</v>
      </c>
      <c r="E70" s="23">
        <v>7</v>
      </c>
      <c r="F70" s="25">
        <v>0</v>
      </c>
      <c r="G70" s="86" t="s">
        <v>917</v>
      </c>
      <c r="H70" s="87" t="s">
        <v>802</v>
      </c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</row>
    <row r="71" spans="1:24" ht="16">
      <c r="A71" s="269"/>
      <c r="B71" s="268" t="s">
        <v>52</v>
      </c>
      <c r="C71" s="25" t="s">
        <v>32</v>
      </c>
      <c r="D71" s="25">
        <v>636</v>
      </c>
      <c r="E71" s="23">
        <v>0</v>
      </c>
      <c r="F71" s="25">
        <v>0</v>
      </c>
      <c r="G71" s="86" t="s">
        <v>802</v>
      </c>
      <c r="H71" s="87" t="s">
        <v>802</v>
      </c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</row>
    <row r="72" spans="1:24" ht="16">
      <c r="A72" s="269"/>
      <c r="B72" s="264"/>
      <c r="C72" s="25" t="s">
        <v>37</v>
      </c>
      <c r="D72" s="25">
        <v>5037</v>
      </c>
      <c r="E72" s="23">
        <v>0</v>
      </c>
      <c r="F72" s="25">
        <v>0</v>
      </c>
      <c r="G72" s="86" t="s">
        <v>802</v>
      </c>
      <c r="H72" s="87" t="s">
        <v>802</v>
      </c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</row>
    <row r="73" spans="1:24" ht="16">
      <c r="A73" s="269"/>
      <c r="B73" s="268" t="s">
        <v>53</v>
      </c>
      <c r="C73" s="25" t="s">
        <v>32</v>
      </c>
      <c r="D73" s="25">
        <v>294</v>
      </c>
      <c r="E73" s="23">
        <v>0</v>
      </c>
      <c r="F73" s="25">
        <v>0</v>
      </c>
      <c r="G73" s="86" t="s">
        <v>802</v>
      </c>
      <c r="H73" s="87" t="s">
        <v>802</v>
      </c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</row>
    <row r="74" spans="1:24" ht="16">
      <c r="A74" s="269"/>
      <c r="B74" s="264"/>
      <c r="C74" s="25" t="s">
        <v>37</v>
      </c>
      <c r="D74" s="25">
        <v>972</v>
      </c>
      <c r="E74" s="23">
        <v>2</v>
      </c>
      <c r="F74" s="25">
        <v>0</v>
      </c>
      <c r="G74" s="86" t="s">
        <v>850</v>
      </c>
      <c r="H74" s="87" t="s">
        <v>802</v>
      </c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</row>
    <row r="75" spans="1:24" ht="16">
      <c r="A75" s="269"/>
      <c r="B75" s="268" t="s">
        <v>54</v>
      </c>
      <c r="C75" s="25" t="s">
        <v>32</v>
      </c>
      <c r="D75" s="25">
        <v>29496</v>
      </c>
      <c r="E75" s="23">
        <v>0</v>
      </c>
      <c r="F75" s="25">
        <v>0</v>
      </c>
      <c r="G75" s="86" t="s">
        <v>802</v>
      </c>
      <c r="H75" s="87" t="s">
        <v>802</v>
      </c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</row>
    <row r="76" spans="1:24" ht="16">
      <c r="A76" s="269"/>
      <c r="B76" s="264"/>
      <c r="C76" s="25" t="s">
        <v>37</v>
      </c>
      <c r="D76" s="25">
        <v>30071</v>
      </c>
      <c r="E76" s="23">
        <v>0</v>
      </c>
      <c r="F76" s="25">
        <v>0</v>
      </c>
      <c r="G76" s="86" t="s">
        <v>802</v>
      </c>
      <c r="H76" s="87" t="s">
        <v>802</v>
      </c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</row>
    <row r="77" spans="1:24" ht="16">
      <c r="A77" s="269"/>
      <c r="B77" s="268" t="s">
        <v>55</v>
      </c>
      <c r="C77" s="25" t="s">
        <v>32</v>
      </c>
      <c r="D77" s="25">
        <v>2552</v>
      </c>
      <c r="E77" s="23">
        <v>0</v>
      </c>
      <c r="F77" s="25">
        <v>0</v>
      </c>
      <c r="G77" s="86" t="s">
        <v>802</v>
      </c>
      <c r="H77" s="87" t="s">
        <v>802</v>
      </c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</row>
    <row r="78" spans="1:24" ht="16">
      <c r="A78" s="269"/>
      <c r="B78" s="264"/>
      <c r="C78" s="25" t="s">
        <v>37</v>
      </c>
      <c r="D78" s="25">
        <v>330</v>
      </c>
      <c r="E78" s="23">
        <v>0</v>
      </c>
      <c r="F78" s="25">
        <v>0</v>
      </c>
      <c r="G78" s="86" t="s">
        <v>802</v>
      </c>
      <c r="H78" s="87" t="s">
        <v>802</v>
      </c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</row>
    <row r="79" spans="1:24" ht="16">
      <c r="A79" s="269"/>
      <c r="B79" s="285" t="s">
        <v>858</v>
      </c>
      <c r="C79" s="93" t="s">
        <v>32</v>
      </c>
      <c r="D79" s="94">
        <f t="shared" ref="D79:F79" si="15">SUM(D69,D71,D73,D75,D77)</f>
        <v>34189</v>
      </c>
      <c r="E79" s="95">
        <f t="shared" si="15"/>
        <v>0</v>
      </c>
      <c r="F79" s="95">
        <f t="shared" si="15"/>
        <v>0</v>
      </c>
      <c r="G79" s="90" t="s">
        <v>802</v>
      </c>
      <c r="H79" s="91" t="s">
        <v>802</v>
      </c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</row>
    <row r="80" spans="1:24" ht="16">
      <c r="A80" s="269"/>
      <c r="B80" s="286"/>
      <c r="C80" s="93" t="s">
        <v>37</v>
      </c>
      <c r="D80" s="94">
        <f t="shared" ref="D80:F80" si="16">SUM(D70,D72,D74,D76,D78)</f>
        <v>47985</v>
      </c>
      <c r="E80" s="95">
        <f t="shared" si="16"/>
        <v>9</v>
      </c>
      <c r="F80" s="95">
        <f t="shared" si="16"/>
        <v>0</v>
      </c>
      <c r="G80" s="90" t="s">
        <v>918</v>
      </c>
      <c r="H80" s="91" t="s">
        <v>802</v>
      </c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</row>
    <row r="81" spans="1:24" ht="16">
      <c r="A81" s="264"/>
      <c r="B81" s="280"/>
      <c r="C81" s="93" t="s">
        <v>863</v>
      </c>
      <c r="D81" s="100">
        <f t="shared" ref="D81:F81" si="17">SUM(D79:D80)</f>
        <v>82174</v>
      </c>
      <c r="E81" s="48">
        <f t="shared" si="17"/>
        <v>9</v>
      </c>
      <c r="F81" s="101">
        <f t="shared" si="17"/>
        <v>0</v>
      </c>
      <c r="G81" s="90" t="s">
        <v>919</v>
      </c>
      <c r="H81" s="91" t="s">
        <v>802</v>
      </c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</row>
    <row r="82" spans="1:24" ht="16">
      <c r="A82" s="284" t="s">
        <v>350</v>
      </c>
      <c r="B82" s="268" t="s">
        <v>51</v>
      </c>
      <c r="C82" s="25" t="s">
        <v>32</v>
      </c>
      <c r="D82" s="25">
        <v>1211</v>
      </c>
      <c r="E82" s="23">
        <v>0</v>
      </c>
      <c r="F82" s="25">
        <v>1</v>
      </c>
      <c r="G82" s="86" t="s">
        <v>802</v>
      </c>
      <c r="H82" s="87" t="s">
        <v>889</v>
      </c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</row>
    <row r="83" spans="1:24" ht="16">
      <c r="A83" s="269"/>
      <c r="B83" s="264"/>
      <c r="C83" s="25" t="s">
        <v>37</v>
      </c>
      <c r="D83" s="25">
        <v>11569</v>
      </c>
      <c r="E83" s="23">
        <v>3</v>
      </c>
      <c r="F83" s="25">
        <v>1</v>
      </c>
      <c r="G83" s="86" t="s">
        <v>920</v>
      </c>
      <c r="H83" s="87" t="s">
        <v>921</v>
      </c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</row>
    <row r="84" spans="1:24" ht="16">
      <c r="A84" s="269"/>
      <c r="B84" s="268" t="s">
        <v>52</v>
      </c>
      <c r="C84" s="25" t="s">
        <v>32</v>
      </c>
      <c r="D84" s="25">
        <v>636</v>
      </c>
      <c r="E84" s="23">
        <v>0</v>
      </c>
      <c r="F84" s="25">
        <v>0</v>
      </c>
      <c r="G84" s="86" t="s">
        <v>802</v>
      </c>
      <c r="H84" s="87" t="s">
        <v>802</v>
      </c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</row>
    <row r="85" spans="1:24" ht="16">
      <c r="A85" s="269"/>
      <c r="B85" s="264"/>
      <c r="C85" s="25" t="s">
        <v>37</v>
      </c>
      <c r="D85" s="25">
        <v>5037</v>
      </c>
      <c r="E85" s="23">
        <v>0</v>
      </c>
      <c r="F85" s="25">
        <v>0</v>
      </c>
      <c r="G85" s="86" t="s">
        <v>802</v>
      </c>
      <c r="H85" s="87" t="s">
        <v>802</v>
      </c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</row>
    <row r="86" spans="1:24" ht="16">
      <c r="A86" s="269"/>
      <c r="B86" s="268" t="s">
        <v>53</v>
      </c>
      <c r="C86" s="25" t="s">
        <v>32</v>
      </c>
      <c r="D86" s="25">
        <v>294</v>
      </c>
      <c r="E86" s="23">
        <v>0</v>
      </c>
      <c r="F86" s="25">
        <v>0</v>
      </c>
      <c r="G86" s="86" t="s">
        <v>802</v>
      </c>
      <c r="H86" s="87" t="s">
        <v>802</v>
      </c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</row>
    <row r="87" spans="1:24" ht="16">
      <c r="A87" s="269"/>
      <c r="B87" s="264"/>
      <c r="C87" s="25" t="s">
        <v>37</v>
      </c>
      <c r="D87" s="25">
        <v>972</v>
      </c>
      <c r="E87" s="23">
        <v>0</v>
      </c>
      <c r="F87" s="25">
        <v>0</v>
      </c>
      <c r="G87" s="86" t="s">
        <v>802</v>
      </c>
      <c r="H87" s="87" t="s">
        <v>802</v>
      </c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</row>
    <row r="88" spans="1:24" ht="16">
      <c r="A88" s="269"/>
      <c r="B88" s="268" t="s">
        <v>54</v>
      </c>
      <c r="C88" s="25" t="s">
        <v>32</v>
      </c>
      <c r="D88" s="25">
        <v>29489</v>
      </c>
      <c r="E88" s="23">
        <v>0</v>
      </c>
      <c r="F88" s="25">
        <v>0</v>
      </c>
      <c r="G88" s="86" t="s">
        <v>802</v>
      </c>
      <c r="H88" s="87" t="s">
        <v>802</v>
      </c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</row>
    <row r="89" spans="1:24" ht="16">
      <c r="A89" s="269"/>
      <c r="B89" s="264"/>
      <c r="C89" s="25" t="s">
        <v>37</v>
      </c>
      <c r="D89" s="25">
        <v>30065</v>
      </c>
      <c r="E89" s="23">
        <v>0</v>
      </c>
      <c r="F89" s="25">
        <v>0</v>
      </c>
      <c r="G89" s="86" t="s">
        <v>802</v>
      </c>
      <c r="H89" s="87" t="s">
        <v>802</v>
      </c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</row>
    <row r="90" spans="1:24" ht="16">
      <c r="A90" s="269"/>
      <c r="B90" s="268" t="s">
        <v>55</v>
      </c>
      <c r="C90" s="25" t="s">
        <v>32</v>
      </c>
      <c r="D90" s="25">
        <v>2551</v>
      </c>
      <c r="E90" s="23">
        <v>0</v>
      </c>
      <c r="F90" s="25">
        <v>0</v>
      </c>
      <c r="G90" s="86" t="s">
        <v>802</v>
      </c>
      <c r="H90" s="87" t="s">
        <v>802</v>
      </c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</row>
    <row r="91" spans="1:24" ht="16">
      <c r="A91" s="269"/>
      <c r="B91" s="264"/>
      <c r="C91" s="25" t="s">
        <v>37</v>
      </c>
      <c r="D91" s="25">
        <v>330</v>
      </c>
      <c r="E91" s="23">
        <v>0</v>
      </c>
      <c r="F91" s="25">
        <v>0</v>
      </c>
      <c r="G91" s="86" t="s">
        <v>802</v>
      </c>
      <c r="H91" s="87" t="s">
        <v>802</v>
      </c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</row>
    <row r="92" spans="1:24" ht="16">
      <c r="A92" s="269"/>
      <c r="B92" s="285" t="s">
        <v>858</v>
      </c>
      <c r="C92" s="93" t="s">
        <v>32</v>
      </c>
      <c r="D92" s="94">
        <f t="shared" ref="D92:F92" si="18">SUM(D82,D84,D86,D88,D90)</f>
        <v>34181</v>
      </c>
      <c r="E92" s="95">
        <f t="shared" si="18"/>
        <v>0</v>
      </c>
      <c r="F92" s="95">
        <f t="shared" si="18"/>
        <v>1</v>
      </c>
      <c r="G92" s="90" t="s">
        <v>802</v>
      </c>
      <c r="H92" s="91" t="s">
        <v>922</v>
      </c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</row>
    <row r="93" spans="1:24" ht="16">
      <c r="A93" s="269"/>
      <c r="B93" s="286"/>
      <c r="C93" s="93" t="s">
        <v>37</v>
      </c>
      <c r="D93" s="94">
        <f t="shared" ref="D93:F93" si="19">SUM(D83,D85,D87,D89,D91)</f>
        <v>47973</v>
      </c>
      <c r="E93" s="95">
        <f t="shared" si="19"/>
        <v>3</v>
      </c>
      <c r="F93" s="95">
        <f t="shared" si="19"/>
        <v>1</v>
      </c>
      <c r="G93" s="90" t="s">
        <v>923</v>
      </c>
      <c r="H93" s="91" t="s">
        <v>924</v>
      </c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</row>
    <row r="94" spans="1:24" ht="16">
      <c r="A94" s="264"/>
      <c r="B94" s="280"/>
      <c r="C94" s="93" t="s">
        <v>863</v>
      </c>
      <c r="D94" s="48">
        <f t="shared" ref="D94:F94" si="20">SUM(D92:D93)</f>
        <v>82154</v>
      </c>
      <c r="E94" s="48">
        <f t="shared" si="20"/>
        <v>3</v>
      </c>
      <c r="F94" s="48">
        <f t="shared" si="20"/>
        <v>2</v>
      </c>
      <c r="G94" s="90" t="s">
        <v>925</v>
      </c>
      <c r="H94" s="91" t="s">
        <v>926</v>
      </c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</row>
    <row r="95" spans="1:24" ht="16">
      <c r="A95" s="284" t="s">
        <v>401</v>
      </c>
      <c r="B95" s="268" t="s">
        <v>51</v>
      </c>
      <c r="C95" s="25" t="s">
        <v>32</v>
      </c>
      <c r="D95" s="25">
        <v>1211</v>
      </c>
      <c r="E95" s="23" t="s">
        <v>85</v>
      </c>
      <c r="F95" s="25">
        <v>0</v>
      </c>
      <c r="G95" s="86" t="s">
        <v>802</v>
      </c>
      <c r="H95" s="87" t="s">
        <v>802</v>
      </c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</row>
    <row r="96" spans="1:24" ht="16">
      <c r="A96" s="269"/>
      <c r="B96" s="264"/>
      <c r="C96" s="25" t="s">
        <v>37</v>
      </c>
      <c r="D96" s="25">
        <v>11575</v>
      </c>
      <c r="E96" s="23" t="s">
        <v>85</v>
      </c>
      <c r="F96" s="25">
        <v>6</v>
      </c>
      <c r="G96" s="86" t="s">
        <v>802</v>
      </c>
      <c r="H96" s="87" t="s">
        <v>843</v>
      </c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</row>
    <row r="97" spans="1:24" ht="16">
      <c r="A97" s="269"/>
      <c r="B97" s="268" t="s">
        <v>52</v>
      </c>
      <c r="C97" s="25" t="s">
        <v>32</v>
      </c>
      <c r="D97" s="25">
        <v>636</v>
      </c>
      <c r="E97" s="23" t="s">
        <v>85</v>
      </c>
      <c r="F97" s="25">
        <v>0</v>
      </c>
      <c r="G97" s="86" t="s">
        <v>802</v>
      </c>
      <c r="H97" s="87" t="s">
        <v>802</v>
      </c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</row>
    <row r="98" spans="1:24" ht="16">
      <c r="A98" s="269"/>
      <c r="B98" s="264"/>
      <c r="C98" s="25" t="s">
        <v>37</v>
      </c>
      <c r="D98" s="25">
        <v>5038</v>
      </c>
      <c r="E98" s="23" t="s">
        <v>85</v>
      </c>
      <c r="F98" s="25">
        <v>1</v>
      </c>
      <c r="G98" s="86" t="s">
        <v>802</v>
      </c>
      <c r="H98" s="87" t="s">
        <v>927</v>
      </c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</row>
    <row r="99" spans="1:24" ht="16">
      <c r="A99" s="269"/>
      <c r="B99" s="268" t="s">
        <v>53</v>
      </c>
      <c r="C99" s="25" t="s">
        <v>32</v>
      </c>
      <c r="D99" s="25">
        <v>294</v>
      </c>
      <c r="E99" s="23" t="s">
        <v>85</v>
      </c>
      <c r="F99" s="25">
        <v>0</v>
      </c>
      <c r="G99" s="86" t="s">
        <v>802</v>
      </c>
      <c r="H99" s="87" t="s">
        <v>802</v>
      </c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</row>
    <row r="100" spans="1:24" ht="16">
      <c r="A100" s="269"/>
      <c r="B100" s="264"/>
      <c r="C100" s="25" t="s">
        <v>37</v>
      </c>
      <c r="D100" s="25">
        <v>972</v>
      </c>
      <c r="E100" s="23" t="s">
        <v>85</v>
      </c>
      <c r="F100" s="25">
        <v>0</v>
      </c>
      <c r="G100" s="86" t="s">
        <v>802</v>
      </c>
      <c r="H100" s="87" t="s">
        <v>802</v>
      </c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</row>
    <row r="101" spans="1:24" ht="16">
      <c r="A101" s="269"/>
      <c r="B101" s="268" t="s">
        <v>54</v>
      </c>
      <c r="C101" s="25" t="s">
        <v>32</v>
      </c>
      <c r="D101" s="25">
        <v>29496</v>
      </c>
      <c r="E101" s="23" t="s">
        <v>85</v>
      </c>
      <c r="F101" s="25">
        <v>39</v>
      </c>
      <c r="G101" s="86" t="s">
        <v>802</v>
      </c>
      <c r="H101" s="87" t="s">
        <v>928</v>
      </c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</row>
    <row r="102" spans="1:24" ht="16">
      <c r="A102" s="269"/>
      <c r="B102" s="264"/>
      <c r="C102" s="25" t="s">
        <v>37</v>
      </c>
      <c r="D102" s="25">
        <v>30071</v>
      </c>
      <c r="E102" s="23" t="s">
        <v>85</v>
      </c>
      <c r="F102" s="25">
        <v>51</v>
      </c>
      <c r="G102" s="86" t="s">
        <v>802</v>
      </c>
      <c r="H102" s="87" t="s">
        <v>929</v>
      </c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</row>
    <row r="103" spans="1:24" ht="16">
      <c r="A103" s="269"/>
      <c r="B103" s="268" t="s">
        <v>55</v>
      </c>
      <c r="C103" s="25" t="s">
        <v>32</v>
      </c>
      <c r="D103" s="25">
        <v>2552</v>
      </c>
      <c r="E103" s="23" t="s">
        <v>85</v>
      </c>
      <c r="F103" s="25">
        <v>1</v>
      </c>
      <c r="G103" s="86" t="s">
        <v>802</v>
      </c>
      <c r="H103" s="87" t="s">
        <v>856</v>
      </c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</row>
    <row r="104" spans="1:24" ht="16">
      <c r="A104" s="269"/>
      <c r="B104" s="264"/>
      <c r="C104" s="25" t="s">
        <v>37</v>
      </c>
      <c r="D104" s="25">
        <v>330</v>
      </c>
      <c r="E104" s="23" t="s">
        <v>85</v>
      </c>
      <c r="F104" s="25">
        <v>0</v>
      </c>
      <c r="G104" s="86" t="s">
        <v>802</v>
      </c>
      <c r="H104" s="87" t="s">
        <v>802</v>
      </c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</row>
    <row r="105" spans="1:24" ht="16">
      <c r="A105" s="269"/>
      <c r="B105" s="285" t="s">
        <v>858</v>
      </c>
      <c r="C105" s="93" t="s">
        <v>32</v>
      </c>
      <c r="D105" s="94">
        <f t="shared" ref="D105:D106" si="21">SUM(D95,D97,D99,D101,D103)</f>
        <v>34189</v>
      </c>
      <c r="E105" s="21" t="s">
        <v>85</v>
      </c>
      <c r="F105" s="95">
        <f>SUM(F95,F97,F99,F101,F103)</f>
        <v>40</v>
      </c>
      <c r="G105" s="90" t="s">
        <v>802</v>
      </c>
      <c r="H105" s="91" t="s">
        <v>930</v>
      </c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</row>
    <row r="106" spans="1:24" ht="16">
      <c r="A106" s="269"/>
      <c r="B106" s="286"/>
      <c r="C106" s="93" t="s">
        <v>37</v>
      </c>
      <c r="D106" s="94">
        <f t="shared" si="21"/>
        <v>47986</v>
      </c>
      <c r="E106" s="21" t="s">
        <v>85</v>
      </c>
      <c r="F106" s="95">
        <v>58</v>
      </c>
      <c r="G106" s="90" t="s">
        <v>802</v>
      </c>
      <c r="H106" s="91" t="s">
        <v>931</v>
      </c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</row>
    <row r="107" spans="1:24" ht="16">
      <c r="A107" s="264"/>
      <c r="B107" s="280"/>
      <c r="C107" s="93" t="s">
        <v>863</v>
      </c>
      <c r="D107" s="100">
        <f>SUM(D105:D106)</f>
        <v>82175</v>
      </c>
      <c r="E107" s="48" t="s">
        <v>85</v>
      </c>
      <c r="F107" s="105">
        <v>98</v>
      </c>
      <c r="G107" s="90" t="s">
        <v>802</v>
      </c>
      <c r="H107" s="91" t="s">
        <v>932</v>
      </c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</row>
    <row r="108" spans="1:24" ht="16">
      <c r="A108" s="284" t="s">
        <v>459</v>
      </c>
      <c r="B108" s="268" t="s">
        <v>51</v>
      </c>
      <c r="C108" s="25" t="s">
        <v>32</v>
      </c>
      <c r="D108" s="25">
        <v>1211</v>
      </c>
      <c r="E108" s="23">
        <v>0</v>
      </c>
      <c r="F108" s="25">
        <v>0</v>
      </c>
      <c r="G108" s="86" t="s">
        <v>802</v>
      </c>
      <c r="H108" s="87" t="s">
        <v>802</v>
      </c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</row>
    <row r="109" spans="1:24" ht="16">
      <c r="A109" s="269"/>
      <c r="B109" s="264"/>
      <c r="C109" s="25" t="s">
        <v>37</v>
      </c>
      <c r="D109" s="25">
        <v>11575</v>
      </c>
      <c r="E109" s="23">
        <v>0</v>
      </c>
      <c r="F109" s="25">
        <v>0</v>
      </c>
      <c r="G109" s="86" t="s">
        <v>802</v>
      </c>
      <c r="H109" s="87" t="s">
        <v>802</v>
      </c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</row>
    <row r="110" spans="1:24" ht="16">
      <c r="A110" s="269"/>
      <c r="B110" s="268" t="s">
        <v>52</v>
      </c>
      <c r="C110" s="25" t="s">
        <v>32</v>
      </c>
      <c r="D110" s="25">
        <v>636</v>
      </c>
      <c r="E110" s="23">
        <v>0</v>
      </c>
      <c r="F110" s="25">
        <v>0</v>
      </c>
      <c r="G110" s="86" t="s">
        <v>802</v>
      </c>
      <c r="H110" s="87" t="s">
        <v>802</v>
      </c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</row>
    <row r="111" spans="1:24" ht="16">
      <c r="A111" s="269"/>
      <c r="B111" s="264"/>
      <c r="C111" s="25" t="s">
        <v>37</v>
      </c>
      <c r="D111" s="25">
        <v>5037</v>
      </c>
      <c r="E111" s="23">
        <v>0</v>
      </c>
      <c r="F111" s="25">
        <v>0</v>
      </c>
      <c r="G111" s="86" t="s">
        <v>802</v>
      </c>
      <c r="H111" s="87" t="s">
        <v>802</v>
      </c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</row>
    <row r="112" spans="1:24" ht="16">
      <c r="A112" s="269"/>
      <c r="B112" s="268" t="s">
        <v>53</v>
      </c>
      <c r="C112" s="25" t="s">
        <v>32</v>
      </c>
      <c r="D112" s="25">
        <v>294</v>
      </c>
      <c r="E112" s="23">
        <v>0</v>
      </c>
      <c r="F112" s="25">
        <v>0</v>
      </c>
      <c r="G112" s="86" t="s">
        <v>802</v>
      </c>
      <c r="H112" s="87" t="s">
        <v>802</v>
      </c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</row>
    <row r="113" spans="1:24" ht="16">
      <c r="A113" s="269"/>
      <c r="B113" s="264"/>
      <c r="C113" s="25" t="s">
        <v>37</v>
      </c>
      <c r="D113" s="25">
        <v>972</v>
      </c>
      <c r="E113" s="23">
        <v>1</v>
      </c>
      <c r="F113" s="25">
        <v>1</v>
      </c>
      <c r="G113" s="86" t="s">
        <v>907</v>
      </c>
      <c r="H113" s="87" t="s">
        <v>907</v>
      </c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</row>
    <row r="114" spans="1:24" ht="16">
      <c r="A114" s="269"/>
      <c r="B114" s="268" t="s">
        <v>54</v>
      </c>
      <c r="C114" s="25" t="s">
        <v>32</v>
      </c>
      <c r="D114" s="25">
        <v>29496</v>
      </c>
      <c r="E114" s="23">
        <v>2</v>
      </c>
      <c r="F114" s="25">
        <v>8</v>
      </c>
      <c r="G114" s="86" t="s">
        <v>882</v>
      </c>
      <c r="H114" s="87" t="s">
        <v>933</v>
      </c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</row>
    <row r="115" spans="1:24" ht="16">
      <c r="A115" s="269"/>
      <c r="B115" s="264"/>
      <c r="C115" s="25" t="s">
        <v>37</v>
      </c>
      <c r="D115" s="25">
        <v>30067</v>
      </c>
      <c r="E115" s="23">
        <v>3</v>
      </c>
      <c r="F115" s="25">
        <v>7</v>
      </c>
      <c r="G115" s="86" t="s">
        <v>934</v>
      </c>
      <c r="H115" s="87" t="s">
        <v>935</v>
      </c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</row>
    <row r="116" spans="1:24" ht="16">
      <c r="A116" s="269"/>
      <c r="B116" s="268" t="s">
        <v>55</v>
      </c>
      <c r="C116" s="25" t="s">
        <v>32</v>
      </c>
      <c r="D116" s="25">
        <v>2552</v>
      </c>
      <c r="E116" s="23">
        <v>0</v>
      </c>
      <c r="F116" s="25">
        <v>0</v>
      </c>
      <c r="G116" s="86" t="s">
        <v>802</v>
      </c>
      <c r="H116" s="87" t="s">
        <v>802</v>
      </c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</row>
    <row r="117" spans="1:24" ht="16">
      <c r="A117" s="269"/>
      <c r="B117" s="264"/>
      <c r="C117" s="25" t="s">
        <v>37</v>
      </c>
      <c r="D117" s="25">
        <v>330</v>
      </c>
      <c r="E117" s="23">
        <v>0</v>
      </c>
      <c r="F117" s="25">
        <v>0</v>
      </c>
      <c r="G117" s="86" t="s">
        <v>802</v>
      </c>
      <c r="H117" s="87" t="s">
        <v>802</v>
      </c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</row>
    <row r="118" spans="1:24" ht="16">
      <c r="A118" s="269"/>
      <c r="B118" s="285" t="s">
        <v>858</v>
      </c>
      <c r="C118" s="93" t="s">
        <v>32</v>
      </c>
      <c r="D118" s="94">
        <f t="shared" ref="D118:F118" si="22">SUM(D108,D110,D112,D114,D116)</f>
        <v>34189</v>
      </c>
      <c r="E118" s="95">
        <f t="shared" si="22"/>
        <v>2</v>
      </c>
      <c r="F118" s="95">
        <f t="shared" si="22"/>
        <v>8</v>
      </c>
      <c r="G118" s="90" t="s">
        <v>936</v>
      </c>
      <c r="H118" s="91" t="s">
        <v>937</v>
      </c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</row>
    <row r="119" spans="1:24" ht="16">
      <c r="A119" s="269"/>
      <c r="B119" s="286"/>
      <c r="C119" s="93" t="s">
        <v>37</v>
      </c>
      <c r="D119" s="94">
        <f t="shared" ref="D119:F119" si="23">SUM(D109,D111,D113,D115,D117)</f>
        <v>47981</v>
      </c>
      <c r="E119" s="95">
        <f t="shared" si="23"/>
        <v>4</v>
      </c>
      <c r="F119" s="95">
        <f t="shared" si="23"/>
        <v>8</v>
      </c>
      <c r="G119" s="90" t="s">
        <v>938</v>
      </c>
      <c r="H119" s="91" t="s">
        <v>939</v>
      </c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</row>
    <row r="120" spans="1:24" ht="16">
      <c r="A120" s="264"/>
      <c r="B120" s="280"/>
      <c r="C120" s="93" t="s">
        <v>863</v>
      </c>
      <c r="D120" s="100">
        <f t="shared" ref="D120:F120" si="24">SUM(D118:D119)</f>
        <v>82170</v>
      </c>
      <c r="E120" s="48">
        <f t="shared" si="24"/>
        <v>6</v>
      </c>
      <c r="F120" s="101">
        <f t="shared" si="24"/>
        <v>16</v>
      </c>
      <c r="G120" s="90" t="s">
        <v>940</v>
      </c>
      <c r="H120" s="91" t="s">
        <v>916</v>
      </c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</row>
    <row r="121" spans="1:24" ht="16">
      <c r="A121" s="284" t="s">
        <v>510</v>
      </c>
      <c r="B121" s="268" t="s">
        <v>51</v>
      </c>
      <c r="C121" s="25" t="s">
        <v>32</v>
      </c>
      <c r="D121" s="25">
        <v>1211</v>
      </c>
      <c r="E121" s="23">
        <v>0</v>
      </c>
      <c r="F121" s="25">
        <v>0</v>
      </c>
      <c r="G121" s="86" t="s">
        <v>802</v>
      </c>
      <c r="H121" s="87" t="s">
        <v>802</v>
      </c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</row>
    <row r="122" spans="1:24" ht="16">
      <c r="A122" s="269"/>
      <c r="B122" s="264"/>
      <c r="C122" s="25" t="s">
        <v>37</v>
      </c>
      <c r="D122" s="25">
        <v>11575</v>
      </c>
      <c r="E122" s="23">
        <v>12</v>
      </c>
      <c r="F122" s="25">
        <v>0</v>
      </c>
      <c r="G122" s="86" t="s">
        <v>941</v>
      </c>
      <c r="H122" s="87" t="s">
        <v>802</v>
      </c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</row>
    <row r="123" spans="1:24" ht="16">
      <c r="A123" s="269"/>
      <c r="B123" s="268" t="s">
        <v>52</v>
      </c>
      <c r="C123" s="25" t="s">
        <v>32</v>
      </c>
      <c r="D123" s="25">
        <v>636</v>
      </c>
      <c r="E123" s="23">
        <v>0</v>
      </c>
      <c r="F123" s="25">
        <v>1</v>
      </c>
      <c r="G123" s="86" t="s">
        <v>802</v>
      </c>
      <c r="H123" s="87" t="s">
        <v>845</v>
      </c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</row>
    <row r="124" spans="1:24" ht="16">
      <c r="A124" s="269"/>
      <c r="B124" s="264"/>
      <c r="C124" s="25" t="s">
        <v>37</v>
      </c>
      <c r="D124" s="25">
        <v>5037</v>
      </c>
      <c r="E124" s="23">
        <v>13</v>
      </c>
      <c r="F124" s="25">
        <v>5</v>
      </c>
      <c r="G124" s="86" t="s">
        <v>942</v>
      </c>
      <c r="H124" s="87" t="s">
        <v>847</v>
      </c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</row>
    <row r="125" spans="1:24" ht="16">
      <c r="A125" s="269"/>
      <c r="B125" s="268" t="s">
        <v>53</v>
      </c>
      <c r="C125" s="25" t="s">
        <v>32</v>
      </c>
      <c r="D125" s="25">
        <v>294</v>
      </c>
      <c r="E125" s="23">
        <v>0</v>
      </c>
      <c r="F125" s="25">
        <v>0</v>
      </c>
      <c r="G125" s="86" t="s">
        <v>802</v>
      </c>
      <c r="H125" s="87" t="s">
        <v>802</v>
      </c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</row>
    <row r="126" spans="1:24" ht="16">
      <c r="A126" s="269"/>
      <c r="B126" s="264"/>
      <c r="C126" s="25" t="s">
        <v>37</v>
      </c>
      <c r="D126" s="25">
        <v>972</v>
      </c>
      <c r="E126" s="23">
        <v>0</v>
      </c>
      <c r="F126" s="25">
        <v>0</v>
      </c>
      <c r="G126" s="86" t="s">
        <v>802</v>
      </c>
      <c r="H126" s="87" t="s">
        <v>802</v>
      </c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</row>
    <row r="127" spans="1:24" ht="16">
      <c r="A127" s="269"/>
      <c r="B127" s="268" t="s">
        <v>54</v>
      </c>
      <c r="C127" s="25" t="s">
        <v>32</v>
      </c>
      <c r="D127" s="25">
        <v>29496</v>
      </c>
      <c r="E127" s="85">
        <v>140</v>
      </c>
      <c r="F127" s="84">
        <v>20</v>
      </c>
      <c r="G127" s="86" t="s">
        <v>943</v>
      </c>
      <c r="H127" s="87" t="s">
        <v>944</v>
      </c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</row>
    <row r="128" spans="1:24" ht="16">
      <c r="A128" s="269"/>
      <c r="B128" s="264"/>
      <c r="C128" s="25" t="s">
        <v>37</v>
      </c>
      <c r="D128" s="25">
        <v>30070</v>
      </c>
      <c r="E128" s="23">
        <v>155</v>
      </c>
      <c r="F128" s="25">
        <v>19</v>
      </c>
      <c r="G128" s="86" t="s">
        <v>945</v>
      </c>
      <c r="H128" s="87" t="s">
        <v>946</v>
      </c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</row>
    <row r="129" spans="1:24" ht="16">
      <c r="A129" s="269"/>
      <c r="B129" s="268" t="s">
        <v>55</v>
      </c>
      <c r="C129" s="25" t="s">
        <v>32</v>
      </c>
      <c r="D129" s="25">
        <v>2552</v>
      </c>
      <c r="E129" s="23">
        <v>1</v>
      </c>
      <c r="F129" s="25">
        <v>1</v>
      </c>
      <c r="G129" s="86" t="s">
        <v>856</v>
      </c>
      <c r="H129" s="87" t="s">
        <v>856</v>
      </c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</row>
    <row r="130" spans="1:24" ht="16">
      <c r="A130" s="269"/>
      <c r="B130" s="264"/>
      <c r="C130" s="25" t="s">
        <v>37</v>
      </c>
      <c r="D130" s="25">
        <v>330</v>
      </c>
      <c r="E130" s="23">
        <v>0</v>
      </c>
      <c r="F130" s="25">
        <v>0</v>
      </c>
      <c r="G130" s="86" t="s">
        <v>802</v>
      </c>
      <c r="H130" s="87" t="s">
        <v>802</v>
      </c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</row>
    <row r="131" spans="1:24" ht="16">
      <c r="A131" s="269"/>
      <c r="B131" s="285" t="s">
        <v>858</v>
      </c>
      <c r="C131" s="93" t="s">
        <v>32</v>
      </c>
      <c r="D131" s="94">
        <f t="shared" ref="D131:F131" si="25">SUM(D121,D123,D125,D127,D129)</f>
        <v>34189</v>
      </c>
      <c r="E131" s="89">
        <f t="shared" si="25"/>
        <v>141</v>
      </c>
      <c r="F131" s="95">
        <f t="shared" si="25"/>
        <v>22</v>
      </c>
      <c r="G131" s="90" t="s">
        <v>947</v>
      </c>
      <c r="H131" s="91" t="s">
        <v>948</v>
      </c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</row>
    <row r="132" spans="1:24" ht="16">
      <c r="A132" s="269"/>
      <c r="B132" s="286"/>
      <c r="C132" s="93" t="s">
        <v>37</v>
      </c>
      <c r="D132" s="94">
        <f t="shared" ref="D132:F132" si="26">SUM(D122,D124,D126,D128,D130)</f>
        <v>47984</v>
      </c>
      <c r="E132" s="95">
        <f t="shared" si="26"/>
        <v>180</v>
      </c>
      <c r="F132" s="95">
        <f t="shared" si="26"/>
        <v>24</v>
      </c>
      <c r="G132" s="90" t="s">
        <v>949</v>
      </c>
      <c r="H132" s="91" t="s">
        <v>950</v>
      </c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</row>
    <row r="133" spans="1:24" ht="16">
      <c r="A133" s="264"/>
      <c r="B133" s="280"/>
      <c r="C133" s="93" t="s">
        <v>863</v>
      </c>
      <c r="D133" s="100">
        <f t="shared" ref="D133:F133" si="27">SUM(D131:D132)</f>
        <v>82173</v>
      </c>
      <c r="E133" s="48">
        <f t="shared" si="27"/>
        <v>321</v>
      </c>
      <c r="F133" s="101">
        <f t="shared" si="27"/>
        <v>46</v>
      </c>
      <c r="G133" s="90" t="s">
        <v>951</v>
      </c>
      <c r="H133" s="91" t="s">
        <v>952</v>
      </c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</row>
    <row r="134" spans="1:24" ht="16">
      <c r="A134" s="284" t="s">
        <v>645</v>
      </c>
      <c r="B134" s="268" t="s">
        <v>51</v>
      </c>
      <c r="C134" s="25" t="s">
        <v>32</v>
      </c>
      <c r="D134" s="25">
        <v>1211</v>
      </c>
      <c r="E134" s="23">
        <v>0</v>
      </c>
      <c r="F134" s="25">
        <v>0</v>
      </c>
      <c r="G134" s="86" t="s">
        <v>802</v>
      </c>
      <c r="H134" s="87" t="s">
        <v>802</v>
      </c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</row>
    <row r="135" spans="1:24" ht="16">
      <c r="A135" s="269"/>
      <c r="B135" s="264"/>
      <c r="C135" s="25" t="s">
        <v>37</v>
      </c>
      <c r="D135" s="25">
        <v>11574</v>
      </c>
      <c r="E135" s="23">
        <v>16</v>
      </c>
      <c r="F135" s="25">
        <v>2</v>
      </c>
      <c r="G135" s="86" t="s">
        <v>953</v>
      </c>
      <c r="H135" s="87" t="s">
        <v>954</v>
      </c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</row>
    <row r="136" spans="1:24" ht="16">
      <c r="A136" s="269"/>
      <c r="B136" s="268" t="s">
        <v>52</v>
      </c>
      <c r="C136" s="25" t="s">
        <v>32</v>
      </c>
      <c r="D136" s="25">
        <v>636</v>
      </c>
      <c r="E136" s="23">
        <v>0</v>
      </c>
      <c r="F136" s="25">
        <v>0</v>
      </c>
      <c r="G136" s="86" t="s">
        <v>802</v>
      </c>
      <c r="H136" s="87" t="s">
        <v>802</v>
      </c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</row>
    <row r="137" spans="1:24" ht="16">
      <c r="A137" s="269"/>
      <c r="B137" s="264"/>
      <c r="C137" s="25" t="s">
        <v>37</v>
      </c>
      <c r="D137" s="25">
        <v>5037</v>
      </c>
      <c r="E137" s="23">
        <v>4</v>
      </c>
      <c r="F137" s="25">
        <v>1</v>
      </c>
      <c r="G137" s="86" t="s">
        <v>955</v>
      </c>
      <c r="H137" s="87" t="s">
        <v>892</v>
      </c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</row>
    <row r="138" spans="1:24" ht="16">
      <c r="A138" s="269"/>
      <c r="B138" s="268" t="s">
        <v>53</v>
      </c>
      <c r="C138" s="25" t="s">
        <v>32</v>
      </c>
      <c r="D138" s="25">
        <v>294</v>
      </c>
      <c r="E138" s="23">
        <v>0</v>
      </c>
      <c r="F138" s="25">
        <v>0</v>
      </c>
      <c r="G138" s="86" t="s">
        <v>802</v>
      </c>
      <c r="H138" s="87" t="s">
        <v>802</v>
      </c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</row>
    <row r="139" spans="1:24" ht="16">
      <c r="A139" s="269"/>
      <c r="B139" s="264"/>
      <c r="C139" s="25" t="s">
        <v>37</v>
      </c>
      <c r="D139" s="25">
        <v>972</v>
      </c>
      <c r="E139" s="23">
        <v>0</v>
      </c>
      <c r="F139" s="25">
        <v>1</v>
      </c>
      <c r="G139" s="86" t="s">
        <v>802</v>
      </c>
      <c r="H139" s="87" t="s">
        <v>907</v>
      </c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</row>
    <row r="140" spans="1:24" ht="16">
      <c r="A140" s="269"/>
      <c r="B140" s="268" t="s">
        <v>54</v>
      </c>
      <c r="C140" s="25" t="s">
        <v>32</v>
      </c>
      <c r="D140" s="25">
        <v>29496</v>
      </c>
      <c r="E140" s="85">
        <v>55</v>
      </c>
      <c r="F140" s="84">
        <v>13</v>
      </c>
      <c r="G140" s="86" t="s">
        <v>956</v>
      </c>
      <c r="H140" s="87" t="s">
        <v>957</v>
      </c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</row>
    <row r="141" spans="1:24" ht="16">
      <c r="A141" s="269"/>
      <c r="B141" s="264"/>
      <c r="C141" s="25" t="s">
        <v>37</v>
      </c>
      <c r="D141" s="25">
        <v>30071</v>
      </c>
      <c r="E141" s="23">
        <v>38</v>
      </c>
      <c r="F141" s="25">
        <v>3</v>
      </c>
      <c r="G141" s="86" t="s">
        <v>958</v>
      </c>
      <c r="H141" s="87" t="s">
        <v>959</v>
      </c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</row>
    <row r="142" spans="1:24" ht="16">
      <c r="A142" s="269"/>
      <c r="B142" s="268" t="s">
        <v>55</v>
      </c>
      <c r="C142" s="25" t="s">
        <v>32</v>
      </c>
      <c r="D142" s="25">
        <v>2552</v>
      </c>
      <c r="E142" s="23">
        <v>3</v>
      </c>
      <c r="F142" s="25">
        <v>0</v>
      </c>
      <c r="G142" s="86" t="s">
        <v>960</v>
      </c>
      <c r="H142" s="87" t="s">
        <v>802</v>
      </c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</row>
    <row r="143" spans="1:24" ht="16">
      <c r="A143" s="269"/>
      <c r="B143" s="264"/>
      <c r="C143" s="25" t="s">
        <v>37</v>
      </c>
      <c r="D143" s="25">
        <v>330</v>
      </c>
      <c r="E143" s="23">
        <v>1</v>
      </c>
      <c r="F143" s="25">
        <v>0</v>
      </c>
      <c r="G143" s="86" t="s">
        <v>857</v>
      </c>
      <c r="H143" s="87" t="s">
        <v>802</v>
      </c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</row>
    <row r="144" spans="1:24" ht="16">
      <c r="A144" s="269"/>
      <c r="B144" s="285" t="s">
        <v>858</v>
      </c>
      <c r="C144" s="93" t="s">
        <v>32</v>
      </c>
      <c r="D144" s="94">
        <f t="shared" ref="D144:F144" si="28">SUM(D134,D136,D138,D140,D142)</f>
        <v>34189</v>
      </c>
      <c r="E144" s="89">
        <f t="shared" si="28"/>
        <v>58</v>
      </c>
      <c r="F144" s="89">
        <f t="shared" si="28"/>
        <v>13</v>
      </c>
      <c r="G144" s="90" t="s">
        <v>961</v>
      </c>
      <c r="H144" s="91" t="s">
        <v>962</v>
      </c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</row>
    <row r="145" spans="1:24" ht="16">
      <c r="A145" s="269"/>
      <c r="B145" s="286"/>
      <c r="C145" s="93" t="s">
        <v>37</v>
      </c>
      <c r="D145" s="94">
        <f t="shared" ref="D145:F145" si="29">SUM(D135,D137,D139,D141,D143)</f>
        <v>47984</v>
      </c>
      <c r="E145" s="95">
        <f t="shared" si="29"/>
        <v>59</v>
      </c>
      <c r="F145" s="95">
        <f t="shared" si="29"/>
        <v>7</v>
      </c>
      <c r="G145" s="90" t="s">
        <v>963</v>
      </c>
      <c r="H145" s="91" t="s">
        <v>964</v>
      </c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</row>
    <row r="146" spans="1:24" ht="16">
      <c r="A146" s="264"/>
      <c r="B146" s="280"/>
      <c r="C146" s="93" t="s">
        <v>863</v>
      </c>
      <c r="D146" s="100">
        <f t="shared" ref="D146:F146" si="30">SUM(D144:D145)</f>
        <v>82173</v>
      </c>
      <c r="E146" s="48">
        <f t="shared" si="30"/>
        <v>117</v>
      </c>
      <c r="F146" s="101">
        <f t="shared" si="30"/>
        <v>20</v>
      </c>
      <c r="G146" s="90" t="s">
        <v>965</v>
      </c>
      <c r="H146" s="91" t="s">
        <v>966</v>
      </c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</row>
    <row r="147" spans="1:24" ht="16">
      <c r="A147" s="284" t="s">
        <v>803</v>
      </c>
      <c r="B147" s="268" t="s">
        <v>51</v>
      </c>
      <c r="C147" s="25" t="s">
        <v>32</v>
      </c>
      <c r="D147" s="25">
        <v>1211</v>
      </c>
      <c r="E147" s="25">
        <v>4</v>
      </c>
      <c r="F147" s="25">
        <v>0</v>
      </c>
      <c r="G147" s="86" t="s">
        <v>967</v>
      </c>
      <c r="H147" s="87" t="s">
        <v>802</v>
      </c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</row>
    <row r="148" spans="1:24" ht="16">
      <c r="A148" s="269"/>
      <c r="B148" s="264"/>
      <c r="C148" s="25" t="s">
        <v>37</v>
      </c>
      <c r="D148" s="25">
        <v>11575</v>
      </c>
      <c r="E148" s="23">
        <v>47</v>
      </c>
      <c r="F148" s="25">
        <v>1</v>
      </c>
      <c r="G148" s="86" t="s">
        <v>968</v>
      </c>
      <c r="H148" s="87" t="s">
        <v>881</v>
      </c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</row>
    <row r="149" spans="1:24" ht="16">
      <c r="A149" s="269"/>
      <c r="B149" s="268" t="s">
        <v>52</v>
      </c>
      <c r="C149" s="25" t="s">
        <v>32</v>
      </c>
      <c r="D149" s="25">
        <v>636</v>
      </c>
      <c r="E149" s="23">
        <v>0</v>
      </c>
      <c r="F149" s="25">
        <v>0</v>
      </c>
      <c r="G149" s="86" t="s">
        <v>802</v>
      </c>
      <c r="H149" s="87" t="s">
        <v>802</v>
      </c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</row>
    <row r="150" spans="1:24" ht="16">
      <c r="A150" s="269"/>
      <c r="B150" s="264"/>
      <c r="C150" s="25" t="s">
        <v>37</v>
      </c>
      <c r="D150" s="25">
        <v>5037</v>
      </c>
      <c r="E150" s="23">
        <v>15</v>
      </c>
      <c r="F150" s="25">
        <v>0</v>
      </c>
      <c r="G150" s="86" t="s">
        <v>969</v>
      </c>
      <c r="H150" s="87" t="s">
        <v>802</v>
      </c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</row>
    <row r="151" spans="1:24" ht="16">
      <c r="A151" s="269"/>
      <c r="B151" s="268" t="s">
        <v>53</v>
      </c>
      <c r="C151" s="25" t="s">
        <v>32</v>
      </c>
      <c r="D151" s="25">
        <v>294</v>
      </c>
      <c r="E151" s="23">
        <v>0</v>
      </c>
      <c r="F151" s="25">
        <v>0</v>
      </c>
      <c r="G151" s="86" t="s">
        <v>802</v>
      </c>
      <c r="H151" s="87" t="s">
        <v>802</v>
      </c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</row>
    <row r="152" spans="1:24" ht="16">
      <c r="A152" s="269"/>
      <c r="B152" s="264"/>
      <c r="C152" s="25" t="s">
        <v>37</v>
      </c>
      <c r="D152" s="25">
        <v>972</v>
      </c>
      <c r="E152" s="23">
        <v>0</v>
      </c>
      <c r="F152" s="25">
        <v>0</v>
      </c>
      <c r="G152" s="86" t="s">
        <v>802</v>
      </c>
      <c r="H152" s="87" t="s">
        <v>802</v>
      </c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</row>
    <row r="153" spans="1:24" ht="16">
      <c r="A153" s="269"/>
      <c r="B153" s="268" t="s">
        <v>54</v>
      </c>
      <c r="C153" s="25" t="s">
        <v>32</v>
      </c>
      <c r="D153" s="25">
        <v>29496</v>
      </c>
      <c r="E153" s="23">
        <v>1</v>
      </c>
      <c r="F153" s="25">
        <v>0</v>
      </c>
      <c r="G153" s="86" t="s">
        <v>970</v>
      </c>
      <c r="H153" s="87" t="s">
        <v>802</v>
      </c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</row>
    <row r="154" spans="1:24" ht="16">
      <c r="A154" s="269"/>
      <c r="B154" s="264"/>
      <c r="C154" s="25" t="s">
        <v>37</v>
      </c>
      <c r="D154" s="25">
        <v>30071</v>
      </c>
      <c r="E154" s="23">
        <v>0</v>
      </c>
      <c r="F154" s="25">
        <v>0</v>
      </c>
      <c r="G154" s="86" t="s">
        <v>802</v>
      </c>
      <c r="H154" s="87" t="s">
        <v>802</v>
      </c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</row>
    <row r="155" spans="1:24" ht="16">
      <c r="A155" s="269"/>
      <c r="B155" s="268" t="s">
        <v>55</v>
      </c>
      <c r="C155" s="25" t="s">
        <v>32</v>
      </c>
      <c r="D155" s="25">
        <v>2552</v>
      </c>
      <c r="E155" s="23">
        <v>0</v>
      </c>
      <c r="F155" s="25">
        <v>0</v>
      </c>
      <c r="G155" s="86" t="s">
        <v>802</v>
      </c>
      <c r="H155" s="87" t="s">
        <v>802</v>
      </c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</row>
    <row r="156" spans="1:24" ht="16">
      <c r="A156" s="269"/>
      <c r="B156" s="264"/>
      <c r="C156" s="25" t="s">
        <v>37</v>
      </c>
      <c r="D156" s="25">
        <v>330</v>
      </c>
      <c r="E156" s="23">
        <v>0</v>
      </c>
      <c r="F156" s="25">
        <v>0</v>
      </c>
      <c r="G156" s="86" t="s">
        <v>802</v>
      </c>
      <c r="H156" s="87" t="s">
        <v>802</v>
      </c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</row>
    <row r="157" spans="1:24" ht="16">
      <c r="A157" s="269"/>
      <c r="B157" s="285" t="s">
        <v>858</v>
      </c>
      <c r="C157" s="93" t="s">
        <v>32</v>
      </c>
      <c r="D157" s="94">
        <f t="shared" ref="D157:F157" si="31">SUM(D147,D149,D151,D153,D155)</f>
        <v>34189</v>
      </c>
      <c r="E157" s="95">
        <f t="shared" si="31"/>
        <v>5</v>
      </c>
      <c r="F157" s="95">
        <f t="shared" si="31"/>
        <v>0</v>
      </c>
      <c r="G157" s="90" t="s">
        <v>899</v>
      </c>
      <c r="H157" s="91" t="s">
        <v>802</v>
      </c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</row>
    <row r="158" spans="1:24" ht="16">
      <c r="A158" s="269"/>
      <c r="B158" s="286"/>
      <c r="C158" s="93" t="s">
        <v>37</v>
      </c>
      <c r="D158" s="94">
        <f t="shared" ref="D158:F158" si="32">SUM(D148,D150,D152,D154,D156)</f>
        <v>47985</v>
      </c>
      <c r="E158" s="95">
        <f t="shared" si="32"/>
        <v>62</v>
      </c>
      <c r="F158" s="95">
        <f t="shared" si="32"/>
        <v>1</v>
      </c>
      <c r="G158" s="90" t="s">
        <v>971</v>
      </c>
      <c r="H158" s="91" t="s">
        <v>972</v>
      </c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</row>
    <row r="159" spans="1:24" ht="16">
      <c r="A159" s="264"/>
      <c r="B159" s="280"/>
      <c r="C159" s="93" t="s">
        <v>863</v>
      </c>
      <c r="D159" s="100">
        <f t="shared" ref="D159:F159" si="33">SUM(D157:D158)</f>
        <v>82174</v>
      </c>
      <c r="E159" s="48">
        <f t="shared" si="33"/>
        <v>67</v>
      </c>
      <c r="F159" s="101">
        <f t="shared" si="33"/>
        <v>1</v>
      </c>
      <c r="G159" s="90" t="s">
        <v>973</v>
      </c>
      <c r="H159" s="91" t="s">
        <v>974</v>
      </c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</row>
    <row r="160" spans="1:24" ht="16">
      <c r="A160" s="284" t="s">
        <v>729</v>
      </c>
      <c r="B160" s="268" t="s">
        <v>51</v>
      </c>
      <c r="C160" s="25" t="s">
        <v>32</v>
      </c>
      <c r="D160" s="25">
        <v>1211</v>
      </c>
      <c r="E160" s="23">
        <v>0</v>
      </c>
      <c r="F160" s="25">
        <v>0</v>
      </c>
      <c r="G160" s="86" t="s">
        <v>802</v>
      </c>
      <c r="H160" s="87" t="s">
        <v>802</v>
      </c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</row>
    <row r="161" spans="1:24" ht="16">
      <c r="A161" s="269"/>
      <c r="B161" s="264"/>
      <c r="C161" s="25" t="s">
        <v>37</v>
      </c>
      <c r="D161" s="25">
        <v>11502</v>
      </c>
      <c r="E161" s="23">
        <v>0</v>
      </c>
      <c r="F161" s="25">
        <v>8</v>
      </c>
      <c r="G161" s="86" t="s">
        <v>802</v>
      </c>
      <c r="H161" s="87" t="s">
        <v>975</v>
      </c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</row>
    <row r="162" spans="1:24" ht="16">
      <c r="A162" s="269"/>
      <c r="B162" s="268" t="s">
        <v>52</v>
      </c>
      <c r="C162" s="25" t="s">
        <v>32</v>
      </c>
      <c r="D162" s="25">
        <v>636</v>
      </c>
      <c r="E162" s="23">
        <v>0</v>
      </c>
      <c r="F162" s="25">
        <v>0</v>
      </c>
      <c r="G162" s="86" t="s">
        <v>802</v>
      </c>
      <c r="H162" s="87" t="s">
        <v>802</v>
      </c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</row>
    <row r="163" spans="1:24" ht="16">
      <c r="A163" s="269"/>
      <c r="B163" s="264"/>
      <c r="C163" s="25" t="s">
        <v>37</v>
      </c>
      <c r="D163" s="25">
        <v>5034</v>
      </c>
      <c r="E163" s="23">
        <v>0</v>
      </c>
      <c r="F163" s="25">
        <v>5</v>
      </c>
      <c r="G163" s="86" t="s">
        <v>802</v>
      </c>
      <c r="H163" s="87" t="s">
        <v>976</v>
      </c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</row>
    <row r="164" spans="1:24" ht="16">
      <c r="A164" s="269"/>
      <c r="B164" s="268" t="s">
        <v>53</v>
      </c>
      <c r="C164" s="25" t="s">
        <v>32</v>
      </c>
      <c r="D164" s="25">
        <v>293</v>
      </c>
      <c r="E164" s="23">
        <v>0</v>
      </c>
      <c r="F164" s="25">
        <v>0</v>
      </c>
      <c r="G164" s="86" t="s">
        <v>802</v>
      </c>
      <c r="H164" s="87" t="s">
        <v>802</v>
      </c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</row>
    <row r="165" spans="1:24" ht="16">
      <c r="A165" s="269"/>
      <c r="B165" s="264"/>
      <c r="C165" s="25" t="s">
        <v>37</v>
      </c>
      <c r="D165" s="25">
        <v>969</v>
      </c>
      <c r="E165" s="23">
        <v>0</v>
      </c>
      <c r="F165" s="25">
        <v>7</v>
      </c>
      <c r="G165" s="86" t="s">
        <v>802</v>
      </c>
      <c r="H165" s="87" t="s">
        <v>977</v>
      </c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</row>
    <row r="166" spans="1:24" ht="16">
      <c r="A166" s="269"/>
      <c r="B166" s="268" t="s">
        <v>54</v>
      </c>
      <c r="C166" s="25" t="s">
        <v>32</v>
      </c>
      <c r="D166" s="25">
        <v>29472</v>
      </c>
      <c r="E166" s="23">
        <v>3</v>
      </c>
      <c r="F166" s="25">
        <v>0</v>
      </c>
      <c r="G166" s="86" t="s">
        <v>978</v>
      </c>
      <c r="H166" s="87" t="s">
        <v>802</v>
      </c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</row>
    <row r="167" spans="1:24" ht="16">
      <c r="A167" s="269"/>
      <c r="B167" s="264"/>
      <c r="C167" s="25" t="s">
        <v>37</v>
      </c>
      <c r="D167" s="25">
        <v>29971</v>
      </c>
      <c r="E167" s="23">
        <v>0</v>
      </c>
      <c r="F167" s="25">
        <v>8</v>
      </c>
      <c r="G167" s="86" t="s">
        <v>802</v>
      </c>
      <c r="H167" s="87" t="s">
        <v>979</v>
      </c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</row>
    <row r="168" spans="1:24" ht="16">
      <c r="A168" s="269"/>
      <c r="B168" s="268" t="s">
        <v>55</v>
      </c>
      <c r="C168" s="25" t="s">
        <v>32</v>
      </c>
      <c r="D168" s="25">
        <v>2551</v>
      </c>
      <c r="E168" s="23">
        <v>0</v>
      </c>
      <c r="F168" s="25">
        <v>0</v>
      </c>
      <c r="G168" s="86" t="s">
        <v>802</v>
      </c>
      <c r="H168" s="87" t="s">
        <v>802</v>
      </c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</row>
    <row r="169" spans="1:24" ht="16">
      <c r="A169" s="269"/>
      <c r="B169" s="264"/>
      <c r="C169" s="25" t="s">
        <v>37</v>
      </c>
      <c r="D169" s="25">
        <v>330</v>
      </c>
      <c r="E169" s="23">
        <v>0</v>
      </c>
      <c r="F169" s="25">
        <v>0</v>
      </c>
      <c r="G169" s="86" t="s">
        <v>802</v>
      </c>
      <c r="H169" s="87" t="s">
        <v>802</v>
      </c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</row>
    <row r="170" spans="1:24" ht="18" customHeight="1">
      <c r="A170" s="269"/>
      <c r="B170" s="263" t="s">
        <v>858</v>
      </c>
      <c r="C170" s="93" t="s">
        <v>32</v>
      </c>
      <c r="D170" s="93">
        <f t="shared" ref="D170:D171" si="34">SUM(D160,D162,D164,D166,D168)</f>
        <v>34163</v>
      </c>
      <c r="E170" s="21">
        <v>3</v>
      </c>
      <c r="F170" s="93">
        <v>0</v>
      </c>
      <c r="G170" s="90" t="s">
        <v>980</v>
      </c>
      <c r="H170" s="91" t="s">
        <v>802</v>
      </c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</row>
    <row r="171" spans="1:24" ht="16">
      <c r="A171" s="269"/>
      <c r="B171" s="269"/>
      <c r="C171" s="93" t="s">
        <v>37</v>
      </c>
      <c r="D171" s="93">
        <f t="shared" si="34"/>
        <v>47806</v>
      </c>
      <c r="E171" s="21">
        <v>0</v>
      </c>
      <c r="F171" s="93">
        <v>28</v>
      </c>
      <c r="G171" s="90" t="s">
        <v>802</v>
      </c>
      <c r="H171" s="91" t="s">
        <v>981</v>
      </c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</row>
    <row r="172" spans="1:24" ht="16">
      <c r="A172" s="264"/>
      <c r="B172" s="264"/>
      <c r="C172" s="93" t="s">
        <v>863</v>
      </c>
      <c r="D172" s="48">
        <f t="shared" ref="D172:F172" si="35">SUM(D170:D171)</f>
        <v>81969</v>
      </c>
      <c r="E172" s="21">
        <f t="shared" si="35"/>
        <v>3</v>
      </c>
      <c r="F172" s="21">
        <f t="shared" si="35"/>
        <v>28</v>
      </c>
      <c r="G172" s="90" t="s">
        <v>982</v>
      </c>
      <c r="H172" s="90" t="s">
        <v>983</v>
      </c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</row>
    <row r="173" spans="1:24" ht="16">
      <c r="A173" s="284" t="s">
        <v>738</v>
      </c>
      <c r="B173" s="268" t="s">
        <v>51</v>
      </c>
      <c r="C173" s="25" t="s">
        <v>32</v>
      </c>
      <c r="D173" s="25">
        <v>1211</v>
      </c>
      <c r="E173" s="23">
        <v>0</v>
      </c>
      <c r="F173" s="25">
        <v>0</v>
      </c>
      <c r="G173" s="86" t="s">
        <v>802</v>
      </c>
      <c r="H173" s="87" t="s">
        <v>802</v>
      </c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</row>
    <row r="174" spans="1:24" ht="16">
      <c r="A174" s="269"/>
      <c r="B174" s="264"/>
      <c r="C174" s="25" t="s">
        <v>37</v>
      </c>
      <c r="D174" s="25">
        <v>11538</v>
      </c>
      <c r="E174" s="23">
        <v>5</v>
      </c>
      <c r="F174" s="25">
        <v>0</v>
      </c>
      <c r="G174" s="86" t="s">
        <v>984</v>
      </c>
      <c r="H174" s="87" t="s">
        <v>802</v>
      </c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</row>
    <row r="175" spans="1:24" ht="16">
      <c r="A175" s="269"/>
      <c r="B175" s="268" t="s">
        <v>52</v>
      </c>
      <c r="C175" s="25" t="s">
        <v>32</v>
      </c>
      <c r="D175" s="25">
        <v>636</v>
      </c>
      <c r="E175" s="23">
        <v>1</v>
      </c>
      <c r="F175" s="25">
        <v>0</v>
      </c>
      <c r="G175" s="86" t="s">
        <v>845</v>
      </c>
      <c r="H175" s="87" t="s">
        <v>802</v>
      </c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</row>
    <row r="176" spans="1:24" ht="16">
      <c r="A176" s="269"/>
      <c r="B176" s="264"/>
      <c r="C176" s="25" t="s">
        <v>37</v>
      </c>
      <c r="D176" s="25">
        <v>5038</v>
      </c>
      <c r="E176" s="23">
        <v>1</v>
      </c>
      <c r="F176" s="25">
        <v>0</v>
      </c>
      <c r="G176" s="86" t="s">
        <v>927</v>
      </c>
      <c r="H176" s="87" t="s">
        <v>802</v>
      </c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</row>
    <row r="177" spans="1:24" ht="16">
      <c r="A177" s="269"/>
      <c r="B177" s="268" t="s">
        <v>53</v>
      </c>
      <c r="C177" s="25" t="s">
        <v>32</v>
      </c>
      <c r="D177" s="25">
        <v>294</v>
      </c>
      <c r="E177" s="23">
        <v>1</v>
      </c>
      <c r="F177" s="25">
        <v>0</v>
      </c>
      <c r="G177" s="86" t="s">
        <v>848</v>
      </c>
      <c r="H177" s="87" t="s">
        <v>802</v>
      </c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</row>
    <row r="178" spans="1:24" ht="16">
      <c r="A178" s="269"/>
      <c r="B178" s="264"/>
      <c r="C178" s="25" t="s">
        <v>37</v>
      </c>
      <c r="D178" s="25">
        <v>972</v>
      </c>
      <c r="E178" s="23">
        <v>0</v>
      </c>
      <c r="F178" s="25">
        <v>0</v>
      </c>
      <c r="G178" s="86" t="s">
        <v>802</v>
      </c>
      <c r="H178" s="87" t="s">
        <v>802</v>
      </c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</row>
    <row r="179" spans="1:24" ht="16">
      <c r="A179" s="269"/>
      <c r="B179" s="268" t="s">
        <v>54</v>
      </c>
      <c r="C179" s="25" t="s">
        <v>32</v>
      </c>
      <c r="D179" s="25">
        <v>29496</v>
      </c>
      <c r="E179" s="23">
        <v>5</v>
      </c>
      <c r="F179" s="25">
        <v>0</v>
      </c>
      <c r="G179" s="86" t="s">
        <v>985</v>
      </c>
      <c r="H179" s="87" t="s">
        <v>802</v>
      </c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</row>
    <row r="180" spans="1:24" ht="16">
      <c r="A180" s="269"/>
      <c r="B180" s="264"/>
      <c r="C180" s="25" t="s">
        <v>37</v>
      </c>
      <c r="D180" s="25">
        <v>30062</v>
      </c>
      <c r="E180" s="23">
        <v>5</v>
      </c>
      <c r="F180" s="25">
        <v>0</v>
      </c>
      <c r="G180" s="86" t="s">
        <v>986</v>
      </c>
      <c r="H180" s="87" t="s">
        <v>802</v>
      </c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</row>
    <row r="181" spans="1:24" ht="16">
      <c r="A181" s="269"/>
      <c r="B181" s="268" t="s">
        <v>55</v>
      </c>
      <c r="C181" s="25" t="s">
        <v>32</v>
      </c>
      <c r="D181" s="25">
        <v>2552</v>
      </c>
      <c r="E181" s="23">
        <v>1</v>
      </c>
      <c r="F181" s="25">
        <v>0</v>
      </c>
      <c r="G181" s="86" t="s">
        <v>856</v>
      </c>
      <c r="H181" s="87" t="s">
        <v>802</v>
      </c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</row>
    <row r="182" spans="1:24" ht="16">
      <c r="A182" s="269"/>
      <c r="B182" s="264"/>
      <c r="C182" s="25" t="s">
        <v>37</v>
      </c>
      <c r="D182" s="25">
        <v>330</v>
      </c>
      <c r="E182" s="23">
        <v>0</v>
      </c>
      <c r="F182" s="25">
        <v>0</v>
      </c>
      <c r="G182" s="86" t="s">
        <v>802</v>
      </c>
      <c r="H182" s="87" t="s">
        <v>802</v>
      </c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</row>
    <row r="183" spans="1:24" ht="16">
      <c r="A183" s="269"/>
      <c r="B183" s="263" t="s">
        <v>858</v>
      </c>
      <c r="C183" s="93" t="s">
        <v>32</v>
      </c>
      <c r="D183" s="93">
        <f t="shared" ref="D183:F183" si="36">SUM(D173,D175,D177,D179,D181)</f>
        <v>34189</v>
      </c>
      <c r="E183" s="21">
        <f t="shared" si="36"/>
        <v>8</v>
      </c>
      <c r="F183" s="93">
        <f t="shared" si="36"/>
        <v>0</v>
      </c>
      <c r="G183" s="90" t="s">
        <v>937</v>
      </c>
      <c r="H183" s="91" t="s">
        <v>802</v>
      </c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</row>
    <row r="184" spans="1:24" ht="16">
      <c r="A184" s="269"/>
      <c r="B184" s="269"/>
      <c r="C184" s="93" t="s">
        <v>37</v>
      </c>
      <c r="D184" s="93">
        <f t="shared" ref="D184:F184" si="37">SUM(D174,D176,D178,D180,D182)</f>
        <v>47940</v>
      </c>
      <c r="E184" s="21">
        <f t="shared" si="37"/>
        <v>11</v>
      </c>
      <c r="F184" s="93">
        <f t="shared" si="37"/>
        <v>0</v>
      </c>
      <c r="G184" s="90" t="s">
        <v>987</v>
      </c>
      <c r="H184" s="91" t="s">
        <v>802</v>
      </c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</row>
    <row r="185" spans="1:24" ht="16">
      <c r="A185" s="264"/>
      <c r="B185" s="264"/>
      <c r="C185" s="93" t="s">
        <v>863</v>
      </c>
      <c r="D185" s="48">
        <f t="shared" ref="D185:F185" si="38">SUM(D183:D184)</f>
        <v>82129</v>
      </c>
      <c r="E185" s="21">
        <f t="shared" si="38"/>
        <v>19</v>
      </c>
      <c r="F185" s="93">
        <f t="shared" si="38"/>
        <v>0</v>
      </c>
      <c r="G185" s="90" t="s">
        <v>988</v>
      </c>
      <c r="H185" s="91" t="s">
        <v>802</v>
      </c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</row>
    <row r="186" spans="1:24" ht="16">
      <c r="A186" s="284" t="s">
        <v>742</v>
      </c>
      <c r="B186" s="268" t="s">
        <v>51</v>
      </c>
      <c r="C186" s="25" t="s">
        <v>32</v>
      </c>
      <c r="D186" s="25">
        <v>1211</v>
      </c>
      <c r="E186" s="23">
        <v>3</v>
      </c>
      <c r="F186" s="25">
        <v>0</v>
      </c>
      <c r="G186" s="86" t="s">
        <v>989</v>
      </c>
      <c r="H186" s="87" t="s">
        <v>802</v>
      </c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</row>
    <row r="187" spans="1:24" ht="16">
      <c r="A187" s="269"/>
      <c r="B187" s="264"/>
      <c r="C187" s="25" t="s">
        <v>37</v>
      </c>
      <c r="D187" s="25">
        <v>11575</v>
      </c>
      <c r="E187" s="23">
        <v>55</v>
      </c>
      <c r="F187" s="25">
        <v>0</v>
      </c>
      <c r="G187" s="86" t="s">
        <v>990</v>
      </c>
      <c r="H187" s="87" t="s">
        <v>802</v>
      </c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</row>
    <row r="188" spans="1:24" ht="16">
      <c r="A188" s="269"/>
      <c r="B188" s="268" t="s">
        <v>52</v>
      </c>
      <c r="C188" s="25" t="s">
        <v>32</v>
      </c>
      <c r="D188" s="25">
        <v>636</v>
      </c>
      <c r="E188" s="23">
        <v>4</v>
      </c>
      <c r="F188" s="25">
        <v>0</v>
      </c>
      <c r="G188" s="86" t="s">
        <v>991</v>
      </c>
      <c r="H188" s="87" t="s">
        <v>802</v>
      </c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</row>
    <row r="189" spans="1:24" ht="16">
      <c r="A189" s="269"/>
      <c r="B189" s="264"/>
      <c r="C189" s="25" t="s">
        <v>37</v>
      </c>
      <c r="D189" s="25">
        <v>5037</v>
      </c>
      <c r="E189" s="23">
        <v>23</v>
      </c>
      <c r="F189" s="25">
        <v>0</v>
      </c>
      <c r="G189" s="86" t="s">
        <v>992</v>
      </c>
      <c r="H189" s="87" t="s">
        <v>802</v>
      </c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</row>
    <row r="190" spans="1:24" ht="16">
      <c r="A190" s="269"/>
      <c r="B190" s="268" t="s">
        <v>53</v>
      </c>
      <c r="C190" s="25" t="s">
        <v>32</v>
      </c>
      <c r="D190" s="25">
        <v>294</v>
      </c>
      <c r="E190" s="23">
        <v>5</v>
      </c>
      <c r="F190" s="25">
        <v>0</v>
      </c>
      <c r="G190" s="86" t="s">
        <v>993</v>
      </c>
      <c r="H190" s="87" t="s">
        <v>802</v>
      </c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</row>
    <row r="191" spans="1:24" ht="16">
      <c r="A191" s="269"/>
      <c r="B191" s="264"/>
      <c r="C191" s="25" t="s">
        <v>37</v>
      </c>
      <c r="D191" s="25">
        <v>972</v>
      </c>
      <c r="E191" s="23">
        <v>16</v>
      </c>
      <c r="F191" s="25">
        <v>1</v>
      </c>
      <c r="G191" s="86" t="s">
        <v>994</v>
      </c>
      <c r="H191" s="87" t="s">
        <v>907</v>
      </c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</row>
    <row r="192" spans="1:24" ht="16">
      <c r="A192" s="269"/>
      <c r="B192" s="268" t="s">
        <v>54</v>
      </c>
      <c r="C192" s="25" t="s">
        <v>32</v>
      </c>
      <c r="D192" s="25">
        <v>29496</v>
      </c>
      <c r="E192" s="23">
        <v>95</v>
      </c>
      <c r="F192" s="25">
        <v>0</v>
      </c>
      <c r="G192" s="86" t="s">
        <v>995</v>
      </c>
      <c r="H192" s="87" t="s">
        <v>802</v>
      </c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</row>
    <row r="193" spans="1:24" ht="16">
      <c r="A193" s="269"/>
      <c r="B193" s="264"/>
      <c r="C193" s="25" t="s">
        <v>37</v>
      </c>
      <c r="D193" s="25">
        <v>30071</v>
      </c>
      <c r="E193" s="23">
        <v>101</v>
      </c>
      <c r="F193" s="25">
        <v>1</v>
      </c>
      <c r="G193" s="86" t="s">
        <v>996</v>
      </c>
      <c r="H193" s="87" t="s">
        <v>997</v>
      </c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</row>
    <row r="194" spans="1:24" ht="16">
      <c r="A194" s="269"/>
      <c r="B194" s="268" t="s">
        <v>55</v>
      </c>
      <c r="C194" s="25" t="s">
        <v>32</v>
      </c>
      <c r="D194" s="25">
        <v>2552</v>
      </c>
      <c r="E194" s="23">
        <v>26</v>
      </c>
      <c r="F194" s="25">
        <v>0</v>
      </c>
      <c r="G194" s="86" t="s">
        <v>998</v>
      </c>
      <c r="H194" s="87" t="s">
        <v>802</v>
      </c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</row>
    <row r="195" spans="1:24" ht="16">
      <c r="A195" s="269"/>
      <c r="B195" s="264"/>
      <c r="C195" s="25" t="s">
        <v>37</v>
      </c>
      <c r="D195" s="25">
        <v>330</v>
      </c>
      <c r="E195" s="23">
        <v>5</v>
      </c>
      <c r="F195" s="25">
        <v>0</v>
      </c>
      <c r="G195" s="86" t="s">
        <v>999</v>
      </c>
      <c r="H195" s="87" t="s">
        <v>802</v>
      </c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</row>
    <row r="196" spans="1:24" ht="16">
      <c r="A196" s="269"/>
      <c r="B196" s="285" t="s">
        <v>858</v>
      </c>
      <c r="C196" s="93" t="s">
        <v>32</v>
      </c>
      <c r="D196" s="94">
        <f t="shared" ref="D196:F196" si="39">SUM(D186,D188,D190,D192,D194)</f>
        <v>34189</v>
      </c>
      <c r="E196" s="95">
        <f t="shared" si="39"/>
        <v>133</v>
      </c>
      <c r="F196" s="95">
        <f t="shared" si="39"/>
        <v>0</v>
      </c>
      <c r="G196" s="90" t="s">
        <v>1000</v>
      </c>
      <c r="H196" s="91" t="s">
        <v>802</v>
      </c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</row>
    <row r="197" spans="1:24" ht="16">
      <c r="A197" s="269"/>
      <c r="B197" s="286"/>
      <c r="C197" s="93" t="s">
        <v>37</v>
      </c>
      <c r="D197" s="94">
        <f t="shared" ref="D197:F197" si="40">SUM(D187,D189,D191,D193,D195)</f>
        <v>47985</v>
      </c>
      <c r="E197" s="95">
        <f t="shared" si="40"/>
        <v>200</v>
      </c>
      <c r="F197" s="95">
        <f t="shared" si="40"/>
        <v>2</v>
      </c>
      <c r="G197" s="90" t="s">
        <v>1001</v>
      </c>
      <c r="H197" s="91" t="s">
        <v>1002</v>
      </c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</row>
    <row r="198" spans="1:24" ht="16">
      <c r="A198" s="264"/>
      <c r="B198" s="280"/>
      <c r="C198" s="93" t="s">
        <v>863</v>
      </c>
      <c r="D198" s="100">
        <f t="shared" ref="D198:F198" si="41">SUM(D196:D197)</f>
        <v>82174</v>
      </c>
      <c r="E198" s="48">
        <f t="shared" si="41"/>
        <v>333</v>
      </c>
      <c r="F198" s="101">
        <f t="shared" si="41"/>
        <v>2</v>
      </c>
      <c r="G198" s="90" t="s">
        <v>1003</v>
      </c>
      <c r="H198" s="91" t="s">
        <v>1004</v>
      </c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</row>
    <row r="199" spans="1:24" ht="16">
      <c r="A199" s="287" t="s">
        <v>858</v>
      </c>
      <c r="B199" s="266"/>
      <c r="C199" s="266"/>
      <c r="D199" s="267"/>
      <c r="E199" s="21">
        <f>SUM(E198,E185,E159,E146,E133,E120,E94,E81,E68,E55,E42,E16,E172)</f>
        <v>1279</v>
      </c>
      <c r="F199" s="21">
        <f>SUM(F198,F185,F159,F146,F133,F120,F107,F94,F81,F68,F55,F42,F16,F172)</f>
        <v>290</v>
      </c>
      <c r="G199" s="106" t="s">
        <v>1005</v>
      </c>
      <c r="H199" s="93" t="s">
        <v>1006</v>
      </c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</row>
    <row r="200" spans="1:24" ht="16">
      <c r="A200" s="107"/>
      <c r="B200" s="20"/>
      <c r="C200" s="108"/>
      <c r="D200" s="108"/>
      <c r="E200" s="20"/>
      <c r="F200" s="20"/>
      <c r="G200" s="109"/>
      <c r="H200" s="110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</row>
    <row r="201" spans="1:24" ht="16">
      <c r="A201" s="42"/>
      <c r="B201" s="42"/>
      <c r="C201" s="42"/>
      <c r="D201" s="42"/>
      <c r="E201" s="42"/>
      <c r="F201" s="42"/>
      <c r="G201" s="111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</row>
    <row r="202" spans="1:24" ht="16">
      <c r="A202" s="42"/>
      <c r="B202" s="42"/>
      <c r="C202" s="42"/>
      <c r="D202" s="42"/>
      <c r="E202" s="20"/>
      <c r="F202" s="20"/>
      <c r="G202" s="111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</row>
    <row r="203" spans="1:24" ht="16">
      <c r="A203" s="42"/>
      <c r="B203" s="42"/>
      <c r="C203" s="42"/>
      <c r="D203" s="42"/>
      <c r="E203" s="20"/>
      <c r="F203" s="20"/>
      <c r="G203" s="111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</row>
    <row r="204" spans="1:24" ht="16">
      <c r="A204" s="42"/>
      <c r="B204" s="42"/>
      <c r="C204" s="42"/>
      <c r="D204" s="42"/>
      <c r="E204" s="42"/>
      <c r="F204" s="42"/>
      <c r="G204" s="111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</row>
    <row r="205" spans="1:24" ht="16">
      <c r="A205" s="42"/>
      <c r="B205" s="42"/>
      <c r="C205" s="42"/>
      <c r="D205" s="42"/>
      <c r="E205" s="42"/>
      <c r="F205" s="42"/>
      <c r="G205" s="111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</row>
    <row r="206" spans="1:24" ht="16">
      <c r="A206" s="42"/>
      <c r="B206" s="42"/>
      <c r="C206" s="42"/>
      <c r="D206" s="42"/>
      <c r="E206" s="42"/>
      <c r="F206" s="42"/>
      <c r="G206" s="111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</row>
    <row r="207" spans="1:24" ht="16">
      <c r="A207" s="42"/>
      <c r="B207" s="42"/>
      <c r="C207" s="42"/>
      <c r="D207" s="42"/>
      <c r="E207" s="42"/>
      <c r="F207" s="42"/>
      <c r="G207" s="111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</row>
    <row r="208" spans="1:24" ht="16">
      <c r="A208" s="42"/>
      <c r="B208" s="42"/>
      <c r="C208" s="42"/>
      <c r="D208" s="42"/>
      <c r="E208" s="42"/>
      <c r="F208" s="42"/>
      <c r="G208" s="111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</row>
    <row r="209" spans="1:24" ht="16">
      <c r="A209" s="42"/>
      <c r="B209" s="42"/>
      <c r="C209" s="42"/>
      <c r="D209" s="42"/>
      <c r="E209" s="42"/>
      <c r="F209" s="42"/>
      <c r="G209" s="111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</row>
    <row r="210" spans="1:24" ht="16">
      <c r="A210" s="42"/>
      <c r="B210" s="42"/>
      <c r="C210" s="42"/>
      <c r="D210" s="42"/>
      <c r="E210" s="42"/>
      <c r="F210" s="42"/>
      <c r="G210" s="111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</row>
    <row r="211" spans="1:24" ht="16">
      <c r="A211" s="42"/>
      <c r="B211" s="42"/>
      <c r="C211" s="42"/>
      <c r="D211" s="42"/>
      <c r="E211" s="42"/>
      <c r="F211" s="42"/>
      <c r="G211" s="111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</row>
    <row r="212" spans="1:24" ht="16">
      <c r="A212" s="42"/>
      <c r="B212" s="42"/>
      <c r="C212" s="42"/>
      <c r="D212" s="42"/>
      <c r="E212" s="42"/>
      <c r="F212" s="42"/>
      <c r="G212" s="111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</row>
    <row r="213" spans="1:24" ht="16">
      <c r="A213" s="42"/>
      <c r="B213" s="42"/>
      <c r="C213" s="42"/>
      <c r="D213" s="42"/>
      <c r="E213" s="42"/>
      <c r="F213" s="42"/>
      <c r="G213" s="111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</row>
    <row r="214" spans="1:24" ht="16">
      <c r="A214" s="42"/>
      <c r="B214" s="42"/>
      <c r="C214" s="42"/>
      <c r="D214" s="42"/>
      <c r="E214" s="42"/>
      <c r="F214" s="42"/>
      <c r="G214" s="111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</row>
    <row r="215" spans="1:24" ht="16">
      <c r="A215" s="42"/>
      <c r="B215" s="42"/>
      <c r="C215" s="42"/>
      <c r="D215" s="42"/>
      <c r="E215" s="42"/>
      <c r="F215" s="42"/>
      <c r="G215" s="111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</row>
    <row r="216" spans="1:24" ht="16">
      <c r="A216" s="42"/>
      <c r="B216" s="42"/>
      <c r="C216" s="42"/>
      <c r="D216" s="42"/>
      <c r="E216" s="42"/>
      <c r="F216" s="42"/>
      <c r="G216" s="111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</row>
    <row r="217" spans="1:24" ht="16">
      <c r="A217" s="42"/>
      <c r="B217" s="42"/>
      <c r="C217" s="42"/>
      <c r="D217" s="42"/>
      <c r="E217" s="42"/>
      <c r="F217" s="42"/>
      <c r="G217" s="111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</row>
    <row r="218" spans="1:24" ht="16">
      <c r="A218" s="42"/>
      <c r="B218" s="42"/>
      <c r="C218" s="42"/>
      <c r="D218" s="42"/>
      <c r="E218" s="42"/>
      <c r="F218" s="42"/>
      <c r="G218" s="111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</row>
    <row r="219" spans="1:24" ht="16">
      <c r="A219" s="42"/>
      <c r="B219" s="42"/>
      <c r="C219" s="42"/>
      <c r="D219" s="42"/>
      <c r="E219" s="42"/>
      <c r="F219" s="42"/>
      <c r="G219" s="111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</row>
    <row r="220" spans="1:24" ht="16">
      <c r="A220" s="42"/>
      <c r="B220" s="42"/>
      <c r="C220" s="42"/>
      <c r="D220" s="42"/>
      <c r="E220" s="42"/>
      <c r="F220" s="42"/>
      <c r="G220" s="111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</row>
    <row r="221" spans="1:24" ht="16">
      <c r="A221" s="42"/>
      <c r="B221" s="42"/>
      <c r="C221" s="42"/>
      <c r="D221" s="42"/>
      <c r="E221" s="42"/>
      <c r="F221" s="42"/>
      <c r="G221" s="111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</row>
    <row r="222" spans="1:24" ht="16">
      <c r="A222" s="42"/>
      <c r="B222" s="42"/>
      <c r="C222" s="42"/>
      <c r="D222" s="42"/>
      <c r="E222" s="42"/>
      <c r="F222" s="42"/>
      <c r="G222" s="111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</row>
    <row r="223" spans="1:24" ht="16">
      <c r="A223" s="42"/>
      <c r="B223" s="42"/>
      <c r="C223" s="42"/>
      <c r="D223" s="42"/>
      <c r="E223" s="42"/>
      <c r="F223" s="42"/>
      <c r="G223" s="111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</row>
    <row r="224" spans="1:24" ht="16">
      <c r="A224" s="42"/>
      <c r="B224" s="42"/>
      <c r="C224" s="42"/>
      <c r="D224" s="42"/>
      <c r="E224" s="42"/>
      <c r="F224" s="42"/>
      <c r="G224" s="111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</row>
    <row r="225" spans="1:24" ht="16">
      <c r="A225" s="42"/>
      <c r="B225" s="42"/>
      <c r="C225" s="42"/>
      <c r="D225" s="42"/>
      <c r="E225" s="42"/>
      <c r="F225" s="42"/>
      <c r="G225" s="111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</row>
    <row r="226" spans="1:24" ht="16">
      <c r="A226" s="42"/>
      <c r="B226" s="42"/>
      <c r="C226" s="42"/>
      <c r="D226" s="42"/>
      <c r="E226" s="42"/>
      <c r="F226" s="42"/>
      <c r="G226" s="111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</row>
    <row r="227" spans="1:24" ht="16">
      <c r="A227" s="42"/>
      <c r="B227" s="42"/>
      <c r="C227" s="42"/>
      <c r="D227" s="42"/>
      <c r="E227" s="42"/>
      <c r="F227" s="42"/>
      <c r="G227" s="111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</row>
    <row r="228" spans="1:24" ht="16">
      <c r="A228" s="42"/>
      <c r="B228" s="42"/>
      <c r="C228" s="42"/>
      <c r="D228" s="42"/>
      <c r="E228" s="42"/>
      <c r="F228" s="42"/>
      <c r="G228" s="111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</row>
    <row r="229" spans="1:24" ht="16">
      <c r="A229" s="42"/>
      <c r="B229" s="42"/>
      <c r="C229" s="42"/>
      <c r="D229" s="42"/>
      <c r="E229" s="42"/>
      <c r="F229" s="42"/>
      <c r="G229" s="111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</row>
    <row r="230" spans="1:24" ht="16">
      <c r="A230" s="42"/>
      <c r="B230" s="42"/>
      <c r="C230" s="42"/>
      <c r="D230" s="42"/>
      <c r="E230" s="42"/>
      <c r="F230" s="42"/>
      <c r="G230" s="111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</row>
    <row r="231" spans="1:24" ht="16">
      <c r="A231" s="42"/>
      <c r="B231" s="42"/>
      <c r="C231" s="42"/>
      <c r="D231" s="42"/>
      <c r="E231" s="42"/>
      <c r="F231" s="42"/>
      <c r="G231" s="111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</row>
    <row r="232" spans="1:24" ht="16">
      <c r="A232" s="42"/>
      <c r="B232" s="42"/>
      <c r="C232" s="42"/>
      <c r="D232" s="42"/>
      <c r="E232" s="42"/>
      <c r="F232" s="42"/>
      <c r="G232" s="111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</row>
    <row r="233" spans="1:24" ht="16">
      <c r="A233" s="42"/>
      <c r="B233" s="42"/>
      <c r="C233" s="42"/>
      <c r="D233" s="42"/>
      <c r="E233" s="42"/>
      <c r="F233" s="42"/>
      <c r="G233" s="111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</row>
    <row r="234" spans="1:24" ht="16">
      <c r="A234" s="42"/>
      <c r="B234" s="42"/>
      <c r="C234" s="42"/>
      <c r="D234" s="42"/>
      <c r="E234" s="42"/>
      <c r="F234" s="42"/>
      <c r="G234" s="111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</row>
    <row r="235" spans="1:24" ht="16">
      <c r="A235" s="42"/>
      <c r="B235" s="42"/>
      <c r="C235" s="42"/>
      <c r="D235" s="42"/>
      <c r="E235" s="42"/>
      <c r="F235" s="42"/>
      <c r="G235" s="111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</row>
    <row r="236" spans="1:24" ht="16">
      <c r="A236" s="42"/>
      <c r="B236" s="42"/>
      <c r="C236" s="42"/>
      <c r="D236" s="42"/>
      <c r="E236" s="42"/>
      <c r="F236" s="42"/>
      <c r="G236" s="111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</row>
    <row r="237" spans="1:24" ht="16">
      <c r="A237" s="42"/>
      <c r="B237" s="42"/>
      <c r="C237" s="42"/>
      <c r="D237" s="42"/>
      <c r="E237" s="42"/>
      <c r="F237" s="42"/>
      <c r="G237" s="111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</row>
    <row r="238" spans="1:24" ht="16">
      <c r="A238" s="42"/>
      <c r="B238" s="42"/>
      <c r="C238" s="42"/>
      <c r="D238" s="42"/>
      <c r="E238" s="42"/>
      <c r="F238" s="42"/>
      <c r="G238" s="111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</row>
    <row r="239" spans="1:24" ht="16">
      <c r="A239" s="42"/>
      <c r="B239" s="42"/>
      <c r="C239" s="42"/>
      <c r="D239" s="42"/>
      <c r="E239" s="42"/>
      <c r="F239" s="42"/>
      <c r="G239" s="111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</row>
    <row r="240" spans="1:24" ht="16">
      <c r="A240" s="42"/>
      <c r="B240" s="42"/>
      <c r="C240" s="42"/>
      <c r="D240" s="42"/>
      <c r="E240" s="42"/>
      <c r="F240" s="42"/>
      <c r="G240" s="111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</row>
    <row r="241" spans="1:24" ht="16">
      <c r="A241" s="42"/>
      <c r="B241" s="42"/>
      <c r="C241" s="42"/>
      <c r="D241" s="42"/>
      <c r="E241" s="42"/>
      <c r="F241" s="42"/>
      <c r="G241" s="111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</row>
    <row r="242" spans="1:24" ht="16">
      <c r="A242" s="42"/>
      <c r="B242" s="42"/>
      <c r="C242" s="42"/>
      <c r="D242" s="42"/>
      <c r="E242" s="42"/>
      <c r="F242" s="42"/>
      <c r="G242" s="111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</row>
    <row r="243" spans="1:24" ht="16">
      <c r="A243" s="42"/>
      <c r="B243" s="42"/>
      <c r="C243" s="42"/>
      <c r="D243" s="42"/>
      <c r="E243" s="42"/>
      <c r="F243" s="42"/>
      <c r="G243" s="111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</row>
    <row r="244" spans="1:24" ht="16">
      <c r="A244" s="42"/>
      <c r="B244" s="42"/>
      <c r="C244" s="42"/>
      <c r="D244" s="42"/>
      <c r="E244" s="42"/>
      <c r="F244" s="42"/>
      <c r="G244" s="111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</row>
    <row r="245" spans="1:24" ht="16">
      <c r="A245" s="42"/>
      <c r="B245" s="42"/>
      <c r="C245" s="42"/>
      <c r="D245" s="42"/>
      <c r="E245" s="42"/>
      <c r="F245" s="42"/>
      <c r="G245" s="111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</row>
    <row r="246" spans="1:24" ht="16">
      <c r="A246" s="42"/>
      <c r="B246" s="42"/>
      <c r="C246" s="42"/>
      <c r="D246" s="42"/>
      <c r="E246" s="42"/>
      <c r="F246" s="42"/>
      <c r="G246" s="111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</row>
    <row r="247" spans="1:24" ht="16">
      <c r="A247" s="42"/>
      <c r="B247" s="42"/>
      <c r="C247" s="42"/>
      <c r="D247" s="42"/>
      <c r="E247" s="42"/>
      <c r="F247" s="42"/>
      <c r="G247" s="111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</row>
    <row r="248" spans="1:24" ht="16">
      <c r="A248" s="42"/>
      <c r="B248" s="42"/>
      <c r="C248" s="42"/>
      <c r="D248" s="42"/>
      <c r="E248" s="42"/>
      <c r="F248" s="42"/>
      <c r="G248" s="111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</row>
    <row r="249" spans="1:24" ht="16">
      <c r="A249" s="42"/>
      <c r="B249" s="42"/>
      <c r="C249" s="42"/>
      <c r="D249" s="42"/>
      <c r="E249" s="42"/>
      <c r="F249" s="42"/>
      <c r="G249" s="111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</row>
    <row r="250" spans="1:24" ht="16">
      <c r="A250" s="42"/>
      <c r="B250" s="42"/>
      <c r="C250" s="42"/>
      <c r="D250" s="42"/>
      <c r="E250" s="42"/>
      <c r="F250" s="42"/>
      <c r="G250" s="111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</row>
    <row r="251" spans="1:24" ht="16">
      <c r="A251" s="42"/>
      <c r="B251" s="42"/>
      <c r="C251" s="42"/>
      <c r="D251" s="42"/>
      <c r="E251" s="42"/>
      <c r="F251" s="42"/>
      <c r="G251" s="111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</row>
    <row r="252" spans="1:24" ht="16">
      <c r="A252" s="42"/>
      <c r="B252" s="42"/>
      <c r="C252" s="42"/>
      <c r="D252" s="42"/>
      <c r="E252" s="42"/>
      <c r="F252" s="42"/>
      <c r="G252" s="111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</row>
    <row r="253" spans="1:24" ht="16">
      <c r="A253" s="42"/>
      <c r="B253" s="42"/>
      <c r="C253" s="42"/>
      <c r="D253" s="42"/>
      <c r="E253" s="42"/>
      <c r="F253" s="42"/>
      <c r="G253" s="111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</row>
    <row r="254" spans="1:24" ht="16">
      <c r="A254" s="42"/>
      <c r="B254" s="42"/>
      <c r="C254" s="42"/>
      <c r="D254" s="42"/>
      <c r="E254" s="42"/>
      <c r="F254" s="42"/>
      <c r="G254" s="111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</row>
    <row r="255" spans="1:24" ht="16">
      <c r="A255" s="42"/>
      <c r="B255" s="42"/>
      <c r="C255" s="42"/>
      <c r="D255" s="42"/>
      <c r="E255" s="42"/>
      <c r="F255" s="42"/>
      <c r="G255" s="111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</row>
    <row r="256" spans="1:24" ht="16">
      <c r="A256" s="42"/>
      <c r="B256" s="42"/>
      <c r="C256" s="42"/>
      <c r="D256" s="42"/>
      <c r="E256" s="42"/>
      <c r="F256" s="42"/>
      <c r="G256" s="111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</row>
    <row r="257" spans="1:24" ht="16">
      <c r="A257" s="42"/>
      <c r="B257" s="42"/>
      <c r="C257" s="42"/>
      <c r="D257" s="42"/>
      <c r="E257" s="42"/>
      <c r="F257" s="42"/>
      <c r="G257" s="111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</row>
    <row r="258" spans="1:24" ht="16">
      <c r="A258" s="42"/>
      <c r="B258" s="42"/>
      <c r="C258" s="42"/>
      <c r="D258" s="42"/>
      <c r="E258" s="42"/>
      <c r="F258" s="42"/>
      <c r="G258" s="111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</row>
    <row r="259" spans="1:24" ht="16">
      <c r="A259" s="42"/>
      <c r="B259" s="42"/>
      <c r="C259" s="42"/>
      <c r="D259" s="42"/>
      <c r="E259" s="42"/>
      <c r="F259" s="42"/>
      <c r="G259" s="111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</row>
    <row r="260" spans="1:24" ht="16">
      <c r="A260" s="42"/>
      <c r="B260" s="42"/>
      <c r="C260" s="42"/>
      <c r="D260" s="42"/>
      <c r="E260" s="42"/>
      <c r="F260" s="42"/>
      <c r="G260" s="111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</row>
    <row r="261" spans="1:24" ht="16">
      <c r="A261" s="42"/>
      <c r="B261" s="42"/>
      <c r="C261" s="42"/>
      <c r="D261" s="42"/>
      <c r="E261" s="42"/>
      <c r="F261" s="42"/>
      <c r="G261" s="111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</row>
    <row r="262" spans="1:24" ht="16">
      <c r="A262" s="42"/>
      <c r="B262" s="42"/>
      <c r="C262" s="42"/>
      <c r="D262" s="42"/>
      <c r="E262" s="42"/>
      <c r="F262" s="42"/>
      <c r="G262" s="111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</row>
    <row r="263" spans="1:24" ht="16">
      <c r="A263" s="42"/>
      <c r="B263" s="42"/>
      <c r="C263" s="42"/>
      <c r="D263" s="42"/>
      <c r="E263" s="42"/>
      <c r="F263" s="42"/>
      <c r="G263" s="111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</row>
    <row r="264" spans="1:24" ht="16">
      <c r="A264" s="42"/>
      <c r="B264" s="42"/>
      <c r="C264" s="42"/>
      <c r="D264" s="42"/>
      <c r="E264" s="42"/>
      <c r="F264" s="42"/>
      <c r="G264" s="111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</row>
    <row r="265" spans="1:24" ht="16">
      <c r="A265" s="42"/>
      <c r="B265" s="42"/>
      <c r="C265" s="42"/>
      <c r="D265" s="42"/>
      <c r="E265" s="42"/>
      <c r="F265" s="42"/>
      <c r="G265" s="111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</row>
    <row r="266" spans="1:24" ht="16">
      <c r="A266" s="42"/>
      <c r="B266" s="42"/>
      <c r="C266" s="42"/>
      <c r="D266" s="42"/>
      <c r="E266" s="42"/>
      <c r="F266" s="42"/>
      <c r="G266" s="111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</row>
    <row r="267" spans="1:24" ht="16">
      <c r="A267" s="42"/>
      <c r="B267" s="42"/>
      <c r="C267" s="42"/>
      <c r="D267" s="42"/>
      <c r="E267" s="42"/>
      <c r="F267" s="42"/>
      <c r="G267" s="111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</row>
    <row r="268" spans="1:24" ht="16">
      <c r="A268" s="42"/>
      <c r="B268" s="42"/>
      <c r="C268" s="42"/>
      <c r="D268" s="42"/>
      <c r="E268" s="42"/>
      <c r="F268" s="42"/>
      <c r="G268" s="111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</row>
    <row r="269" spans="1:24" ht="16">
      <c r="A269" s="42"/>
      <c r="B269" s="42"/>
      <c r="C269" s="42"/>
      <c r="D269" s="42"/>
      <c r="E269" s="42"/>
      <c r="F269" s="42"/>
      <c r="G269" s="111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</row>
    <row r="270" spans="1:24" ht="16">
      <c r="A270" s="42"/>
      <c r="B270" s="42"/>
      <c r="C270" s="42"/>
      <c r="D270" s="42"/>
      <c r="E270" s="42"/>
      <c r="F270" s="42"/>
      <c r="G270" s="111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</row>
    <row r="271" spans="1:24" ht="16">
      <c r="A271" s="42"/>
      <c r="B271" s="42"/>
      <c r="C271" s="42"/>
      <c r="D271" s="42"/>
      <c r="E271" s="42"/>
      <c r="F271" s="42"/>
      <c r="G271" s="111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</row>
    <row r="272" spans="1:24" ht="16">
      <c r="A272" s="42"/>
      <c r="B272" s="42"/>
      <c r="C272" s="42"/>
      <c r="D272" s="42"/>
      <c r="E272" s="42"/>
      <c r="F272" s="42"/>
      <c r="G272" s="111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</row>
    <row r="273" spans="1:24" ht="16">
      <c r="A273" s="42"/>
      <c r="B273" s="42"/>
      <c r="C273" s="42"/>
      <c r="D273" s="42"/>
      <c r="E273" s="42"/>
      <c r="F273" s="42"/>
      <c r="G273" s="111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</row>
    <row r="274" spans="1:24" ht="16">
      <c r="A274" s="42"/>
      <c r="B274" s="42"/>
      <c r="C274" s="42"/>
      <c r="D274" s="42"/>
      <c r="E274" s="42"/>
      <c r="F274" s="42"/>
      <c r="G274" s="111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</row>
    <row r="275" spans="1:24" ht="16">
      <c r="A275" s="42"/>
      <c r="B275" s="42"/>
      <c r="C275" s="42"/>
      <c r="D275" s="42"/>
      <c r="E275" s="42"/>
      <c r="F275" s="42"/>
      <c r="G275" s="111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</row>
    <row r="276" spans="1:24" ht="16">
      <c r="A276" s="42"/>
      <c r="B276" s="42"/>
      <c r="C276" s="42"/>
      <c r="D276" s="42"/>
      <c r="E276" s="42"/>
      <c r="F276" s="42"/>
      <c r="G276" s="111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</row>
    <row r="277" spans="1:24" ht="16">
      <c r="A277" s="42"/>
      <c r="B277" s="42"/>
      <c r="C277" s="42"/>
      <c r="D277" s="42"/>
      <c r="E277" s="42"/>
      <c r="F277" s="42"/>
      <c r="G277" s="111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</row>
    <row r="278" spans="1:24" ht="16">
      <c r="A278" s="42"/>
      <c r="B278" s="42"/>
      <c r="C278" s="42"/>
      <c r="D278" s="42"/>
      <c r="E278" s="42"/>
      <c r="F278" s="42"/>
      <c r="G278" s="111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</row>
    <row r="279" spans="1:24" ht="16">
      <c r="A279" s="42"/>
      <c r="B279" s="42"/>
      <c r="C279" s="42"/>
      <c r="D279" s="42"/>
      <c r="E279" s="42"/>
      <c r="F279" s="42"/>
      <c r="G279" s="111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</row>
    <row r="280" spans="1:24" ht="16">
      <c r="A280" s="42"/>
      <c r="B280" s="42"/>
      <c r="C280" s="42"/>
      <c r="D280" s="42"/>
      <c r="E280" s="42"/>
      <c r="F280" s="42"/>
      <c r="G280" s="111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</row>
    <row r="281" spans="1:24" ht="16">
      <c r="A281" s="42"/>
      <c r="B281" s="42"/>
      <c r="C281" s="42"/>
      <c r="D281" s="42"/>
      <c r="E281" s="42"/>
      <c r="F281" s="42"/>
      <c r="G281" s="111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</row>
    <row r="282" spans="1:24" ht="16">
      <c r="A282" s="42"/>
      <c r="B282" s="42"/>
      <c r="C282" s="42"/>
      <c r="D282" s="42"/>
      <c r="E282" s="42"/>
      <c r="F282" s="42"/>
      <c r="G282" s="111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</row>
    <row r="283" spans="1:24" ht="16">
      <c r="A283" s="42"/>
      <c r="B283" s="42"/>
      <c r="C283" s="42"/>
      <c r="D283" s="42"/>
      <c r="E283" s="42"/>
      <c r="F283" s="42"/>
      <c r="G283" s="111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</row>
    <row r="284" spans="1:24" ht="16">
      <c r="A284" s="42"/>
      <c r="B284" s="42"/>
      <c r="C284" s="42"/>
      <c r="D284" s="42"/>
      <c r="E284" s="42"/>
      <c r="F284" s="42"/>
      <c r="G284" s="111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</row>
    <row r="285" spans="1:24" ht="16">
      <c r="A285" s="42"/>
      <c r="B285" s="42"/>
      <c r="C285" s="42"/>
      <c r="D285" s="42"/>
      <c r="E285" s="42"/>
      <c r="F285" s="42"/>
      <c r="G285" s="111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</row>
    <row r="286" spans="1:24" ht="16">
      <c r="A286" s="42"/>
      <c r="B286" s="42"/>
      <c r="C286" s="42"/>
      <c r="D286" s="42"/>
      <c r="E286" s="42"/>
      <c r="F286" s="42"/>
      <c r="G286" s="111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</row>
    <row r="287" spans="1:24" ht="16">
      <c r="A287" s="42"/>
      <c r="B287" s="42"/>
      <c r="C287" s="42"/>
      <c r="D287" s="42"/>
      <c r="E287" s="42"/>
      <c r="F287" s="42"/>
      <c r="G287" s="111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</row>
    <row r="288" spans="1:24" ht="16">
      <c r="A288" s="42"/>
      <c r="B288" s="42"/>
      <c r="C288" s="42"/>
      <c r="D288" s="42"/>
      <c r="E288" s="42"/>
      <c r="F288" s="42"/>
      <c r="G288" s="111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</row>
    <row r="289" spans="1:24" ht="16">
      <c r="A289" s="42"/>
      <c r="B289" s="42"/>
      <c r="C289" s="42"/>
      <c r="D289" s="42"/>
      <c r="E289" s="42"/>
      <c r="F289" s="42"/>
      <c r="G289" s="111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</row>
    <row r="290" spans="1:24" ht="16">
      <c r="A290" s="42"/>
      <c r="B290" s="42"/>
      <c r="C290" s="42"/>
      <c r="D290" s="42"/>
      <c r="E290" s="42"/>
      <c r="F290" s="42"/>
      <c r="G290" s="111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</row>
    <row r="291" spans="1:24" ht="16">
      <c r="A291" s="42"/>
      <c r="B291" s="42"/>
      <c r="C291" s="42"/>
      <c r="D291" s="42"/>
      <c r="E291" s="42"/>
      <c r="F291" s="42"/>
      <c r="G291" s="111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</row>
    <row r="292" spans="1:24" ht="16">
      <c r="A292" s="42"/>
      <c r="B292" s="42"/>
      <c r="C292" s="42"/>
      <c r="D292" s="42"/>
      <c r="E292" s="42"/>
      <c r="F292" s="42"/>
      <c r="G292" s="111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</row>
    <row r="293" spans="1:24" ht="16">
      <c r="A293" s="42"/>
      <c r="B293" s="42"/>
      <c r="C293" s="42"/>
      <c r="D293" s="42"/>
      <c r="E293" s="42"/>
      <c r="F293" s="42"/>
      <c r="G293" s="111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</row>
    <row r="294" spans="1:24" ht="16">
      <c r="A294" s="42"/>
      <c r="B294" s="42"/>
      <c r="C294" s="42"/>
      <c r="D294" s="42"/>
      <c r="E294" s="42"/>
      <c r="F294" s="42"/>
      <c r="G294" s="111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</row>
    <row r="295" spans="1:24" ht="16">
      <c r="A295" s="42"/>
      <c r="B295" s="42"/>
      <c r="C295" s="42"/>
      <c r="D295" s="42"/>
      <c r="E295" s="42"/>
      <c r="F295" s="42"/>
      <c r="G295" s="111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</row>
    <row r="296" spans="1:24" ht="16">
      <c r="A296" s="42"/>
      <c r="B296" s="42"/>
      <c r="C296" s="42"/>
      <c r="D296" s="42"/>
      <c r="E296" s="42"/>
      <c r="F296" s="42"/>
      <c r="G296" s="111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</row>
    <row r="297" spans="1:24" ht="16">
      <c r="A297" s="42"/>
      <c r="B297" s="42"/>
      <c r="C297" s="42"/>
      <c r="D297" s="42"/>
      <c r="E297" s="42"/>
      <c r="F297" s="42"/>
      <c r="G297" s="111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</row>
    <row r="298" spans="1:24" ht="16">
      <c r="A298" s="42"/>
      <c r="B298" s="42"/>
      <c r="C298" s="42"/>
      <c r="D298" s="42"/>
      <c r="E298" s="42"/>
      <c r="F298" s="42"/>
      <c r="G298" s="111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</row>
    <row r="299" spans="1:24" ht="16">
      <c r="A299" s="42"/>
      <c r="B299" s="42"/>
      <c r="C299" s="42"/>
      <c r="D299" s="42"/>
      <c r="E299" s="42"/>
      <c r="F299" s="42"/>
      <c r="G299" s="111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</row>
    <row r="300" spans="1:24" ht="16">
      <c r="A300" s="42"/>
      <c r="B300" s="42"/>
      <c r="C300" s="42"/>
      <c r="D300" s="42"/>
      <c r="E300" s="42"/>
      <c r="F300" s="42"/>
      <c r="G300" s="111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</row>
    <row r="301" spans="1:24" ht="16">
      <c r="A301" s="42"/>
      <c r="B301" s="42"/>
      <c r="C301" s="42"/>
      <c r="D301" s="42"/>
      <c r="E301" s="42"/>
      <c r="F301" s="42"/>
      <c r="G301" s="111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</row>
    <row r="302" spans="1:24" ht="16">
      <c r="A302" s="42"/>
      <c r="B302" s="42"/>
      <c r="C302" s="42"/>
      <c r="D302" s="42"/>
      <c r="E302" s="42"/>
      <c r="F302" s="42"/>
      <c r="G302" s="111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</row>
    <row r="303" spans="1:24" ht="16">
      <c r="A303" s="42"/>
      <c r="B303" s="42"/>
      <c r="C303" s="42"/>
      <c r="D303" s="42"/>
      <c r="E303" s="42"/>
      <c r="F303" s="42"/>
      <c r="G303" s="111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</row>
    <row r="304" spans="1:24" ht="16">
      <c r="A304" s="42"/>
      <c r="B304" s="42"/>
      <c r="C304" s="42"/>
      <c r="D304" s="42"/>
      <c r="E304" s="42"/>
      <c r="F304" s="42"/>
      <c r="G304" s="111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</row>
    <row r="305" spans="1:24" ht="16">
      <c r="A305" s="42"/>
      <c r="B305" s="42"/>
      <c r="C305" s="42"/>
      <c r="D305" s="42"/>
      <c r="E305" s="42"/>
      <c r="F305" s="42"/>
      <c r="G305" s="111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</row>
    <row r="306" spans="1:24" ht="16">
      <c r="A306" s="42"/>
      <c r="B306" s="42"/>
      <c r="C306" s="42"/>
      <c r="D306" s="42"/>
      <c r="E306" s="42"/>
      <c r="F306" s="42"/>
      <c r="G306" s="111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</row>
    <row r="307" spans="1:24" ht="16">
      <c r="A307" s="42"/>
      <c r="B307" s="42"/>
      <c r="C307" s="42"/>
      <c r="D307" s="42"/>
      <c r="E307" s="42"/>
      <c r="F307" s="42"/>
      <c r="G307" s="111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</row>
    <row r="308" spans="1:24" ht="16">
      <c r="A308" s="42"/>
      <c r="B308" s="42"/>
      <c r="C308" s="42"/>
      <c r="D308" s="42"/>
      <c r="E308" s="42"/>
      <c r="F308" s="42"/>
      <c r="G308" s="111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</row>
    <row r="309" spans="1:24" ht="16">
      <c r="A309" s="42"/>
      <c r="B309" s="42"/>
      <c r="C309" s="42"/>
      <c r="D309" s="42"/>
      <c r="E309" s="42"/>
      <c r="F309" s="42"/>
      <c r="G309" s="111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</row>
    <row r="310" spans="1:24" ht="16">
      <c r="A310" s="42"/>
      <c r="B310" s="42"/>
      <c r="C310" s="42"/>
      <c r="D310" s="42"/>
      <c r="E310" s="42"/>
      <c r="F310" s="42"/>
      <c r="G310" s="111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</row>
    <row r="311" spans="1:24" ht="16">
      <c r="A311" s="42"/>
      <c r="B311" s="42"/>
      <c r="C311" s="42"/>
      <c r="D311" s="42"/>
      <c r="E311" s="42"/>
      <c r="F311" s="42"/>
      <c r="G311" s="111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</row>
    <row r="312" spans="1:24" ht="16">
      <c r="A312" s="42"/>
      <c r="B312" s="42"/>
      <c r="C312" s="42"/>
      <c r="D312" s="42"/>
      <c r="E312" s="42"/>
      <c r="F312" s="42"/>
      <c r="G312" s="111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</row>
    <row r="313" spans="1:24" ht="16">
      <c r="A313" s="42"/>
      <c r="B313" s="42"/>
      <c r="C313" s="42"/>
      <c r="D313" s="42"/>
      <c r="E313" s="42"/>
      <c r="F313" s="42"/>
      <c r="G313" s="111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</row>
    <row r="314" spans="1:24" ht="16">
      <c r="A314" s="42"/>
      <c r="B314" s="42"/>
      <c r="C314" s="42"/>
      <c r="D314" s="42"/>
      <c r="E314" s="42"/>
      <c r="F314" s="42"/>
      <c r="G314" s="111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</row>
    <row r="315" spans="1:24" ht="16">
      <c r="A315" s="42"/>
      <c r="B315" s="42"/>
      <c r="C315" s="42"/>
      <c r="D315" s="42"/>
      <c r="E315" s="42"/>
      <c r="F315" s="42"/>
      <c r="G315" s="111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</row>
    <row r="316" spans="1:24" ht="16">
      <c r="A316" s="42"/>
      <c r="B316" s="42"/>
      <c r="C316" s="42"/>
      <c r="D316" s="42"/>
      <c r="E316" s="42"/>
      <c r="F316" s="42"/>
      <c r="G316" s="111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</row>
    <row r="317" spans="1:24" ht="16">
      <c r="A317" s="42"/>
      <c r="B317" s="42"/>
      <c r="C317" s="42"/>
      <c r="D317" s="42"/>
      <c r="E317" s="42"/>
      <c r="F317" s="42"/>
      <c r="G317" s="111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</row>
    <row r="318" spans="1:24" ht="16">
      <c r="A318" s="42"/>
      <c r="B318" s="42"/>
      <c r="C318" s="42"/>
      <c r="D318" s="42"/>
      <c r="E318" s="42"/>
      <c r="F318" s="42"/>
      <c r="G318" s="111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</row>
    <row r="319" spans="1:24" ht="16">
      <c r="A319" s="42"/>
      <c r="B319" s="42"/>
      <c r="C319" s="42"/>
      <c r="D319" s="42"/>
      <c r="E319" s="42"/>
      <c r="F319" s="42"/>
      <c r="G319" s="111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</row>
    <row r="320" spans="1:24" ht="16">
      <c r="A320" s="42"/>
      <c r="B320" s="42"/>
      <c r="C320" s="42"/>
      <c r="D320" s="42"/>
      <c r="E320" s="42"/>
      <c r="F320" s="42"/>
      <c r="G320" s="111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</row>
    <row r="321" spans="1:24" ht="16">
      <c r="A321" s="42"/>
      <c r="B321" s="42"/>
      <c r="C321" s="42"/>
      <c r="D321" s="42"/>
      <c r="E321" s="42"/>
      <c r="F321" s="42"/>
      <c r="G321" s="111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</row>
    <row r="322" spans="1:24" ht="16">
      <c r="A322" s="42"/>
      <c r="B322" s="42"/>
      <c r="C322" s="42"/>
      <c r="D322" s="42"/>
      <c r="E322" s="42"/>
      <c r="F322" s="42"/>
      <c r="G322" s="111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</row>
    <row r="323" spans="1:24" ht="16">
      <c r="A323" s="42"/>
      <c r="B323" s="42"/>
      <c r="C323" s="42"/>
      <c r="D323" s="42"/>
      <c r="E323" s="42"/>
      <c r="F323" s="42"/>
      <c r="G323" s="111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</row>
    <row r="324" spans="1:24" ht="16">
      <c r="A324" s="42"/>
      <c r="B324" s="42"/>
      <c r="C324" s="42"/>
      <c r="D324" s="42"/>
      <c r="E324" s="42"/>
      <c r="F324" s="42"/>
      <c r="G324" s="111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</row>
    <row r="325" spans="1:24" ht="16">
      <c r="A325" s="42"/>
      <c r="B325" s="42"/>
      <c r="C325" s="42"/>
      <c r="D325" s="42"/>
      <c r="E325" s="42"/>
      <c r="F325" s="42"/>
      <c r="G325" s="111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</row>
    <row r="326" spans="1:24" ht="16">
      <c r="A326" s="42"/>
      <c r="B326" s="42"/>
      <c r="C326" s="42"/>
      <c r="D326" s="42"/>
      <c r="E326" s="42"/>
      <c r="F326" s="42"/>
      <c r="G326" s="111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</row>
    <row r="327" spans="1:24" ht="16">
      <c r="A327" s="42"/>
      <c r="B327" s="42"/>
      <c r="C327" s="42"/>
      <c r="D327" s="42"/>
      <c r="E327" s="42"/>
      <c r="F327" s="42"/>
      <c r="G327" s="111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</row>
    <row r="328" spans="1:24" ht="16">
      <c r="A328" s="42"/>
      <c r="B328" s="42"/>
      <c r="C328" s="42"/>
      <c r="D328" s="42"/>
      <c r="E328" s="42"/>
      <c r="F328" s="42"/>
      <c r="G328" s="111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</row>
    <row r="329" spans="1:24" ht="16">
      <c r="A329" s="42"/>
      <c r="B329" s="42"/>
      <c r="C329" s="42"/>
      <c r="D329" s="42"/>
      <c r="E329" s="42"/>
      <c r="F329" s="42"/>
      <c r="G329" s="111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</row>
    <row r="330" spans="1:24" ht="16">
      <c r="A330" s="42"/>
      <c r="B330" s="42"/>
      <c r="C330" s="42"/>
      <c r="D330" s="42"/>
      <c r="E330" s="42"/>
      <c r="F330" s="42"/>
      <c r="G330" s="111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</row>
    <row r="331" spans="1:24" ht="16">
      <c r="A331" s="42"/>
      <c r="B331" s="42"/>
      <c r="C331" s="42"/>
      <c r="D331" s="42"/>
      <c r="E331" s="42"/>
      <c r="F331" s="42"/>
      <c r="G331" s="111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</row>
    <row r="332" spans="1:24" ht="16">
      <c r="A332" s="42"/>
      <c r="B332" s="42"/>
      <c r="C332" s="42"/>
      <c r="D332" s="42"/>
      <c r="E332" s="42"/>
      <c r="F332" s="42"/>
      <c r="G332" s="111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</row>
    <row r="333" spans="1:24" ht="16">
      <c r="A333" s="42"/>
      <c r="B333" s="42"/>
      <c r="C333" s="42"/>
      <c r="D333" s="42"/>
      <c r="E333" s="42"/>
      <c r="F333" s="42"/>
      <c r="G333" s="111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</row>
    <row r="334" spans="1:24" ht="16">
      <c r="A334" s="42"/>
      <c r="B334" s="42"/>
      <c r="C334" s="42"/>
      <c r="D334" s="42"/>
      <c r="E334" s="42"/>
      <c r="F334" s="42"/>
      <c r="G334" s="111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</row>
    <row r="335" spans="1:24" ht="16">
      <c r="A335" s="42"/>
      <c r="B335" s="42"/>
      <c r="C335" s="42"/>
      <c r="D335" s="42"/>
      <c r="E335" s="42"/>
      <c r="F335" s="42"/>
      <c r="G335" s="111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</row>
    <row r="336" spans="1:24" ht="16">
      <c r="A336" s="42"/>
      <c r="B336" s="42"/>
      <c r="C336" s="42"/>
      <c r="D336" s="42"/>
      <c r="E336" s="42"/>
      <c r="F336" s="42"/>
      <c r="G336" s="111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</row>
    <row r="337" spans="1:24" ht="16">
      <c r="A337" s="42"/>
      <c r="B337" s="42"/>
      <c r="C337" s="42"/>
      <c r="D337" s="42"/>
      <c r="E337" s="42"/>
      <c r="F337" s="42"/>
      <c r="G337" s="111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</row>
    <row r="338" spans="1:24" ht="16">
      <c r="A338" s="42"/>
      <c r="B338" s="42"/>
      <c r="C338" s="42"/>
      <c r="D338" s="42"/>
      <c r="E338" s="42"/>
      <c r="F338" s="42"/>
      <c r="G338" s="111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</row>
    <row r="339" spans="1:24" ht="16">
      <c r="A339" s="42"/>
      <c r="B339" s="42"/>
      <c r="C339" s="42"/>
      <c r="D339" s="42"/>
      <c r="E339" s="42"/>
      <c r="F339" s="42"/>
      <c r="G339" s="111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</row>
    <row r="340" spans="1:24" ht="16">
      <c r="A340" s="42"/>
      <c r="B340" s="42"/>
      <c r="C340" s="42"/>
      <c r="D340" s="42"/>
      <c r="E340" s="42"/>
      <c r="F340" s="42"/>
      <c r="G340" s="111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</row>
    <row r="341" spans="1:24" ht="16">
      <c r="A341" s="42"/>
      <c r="B341" s="42"/>
      <c r="C341" s="42"/>
      <c r="D341" s="42"/>
      <c r="E341" s="42"/>
      <c r="F341" s="42"/>
      <c r="G341" s="111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</row>
    <row r="342" spans="1:24" ht="16">
      <c r="A342" s="42"/>
      <c r="B342" s="42"/>
      <c r="C342" s="42"/>
      <c r="D342" s="42"/>
      <c r="E342" s="42"/>
      <c r="F342" s="42"/>
      <c r="G342" s="111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</row>
    <row r="343" spans="1:24" ht="16">
      <c r="A343" s="42"/>
      <c r="B343" s="42"/>
      <c r="C343" s="42"/>
      <c r="D343" s="42"/>
      <c r="E343" s="42"/>
      <c r="F343" s="42"/>
      <c r="G343" s="111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</row>
    <row r="344" spans="1:24" ht="16">
      <c r="A344" s="42"/>
      <c r="B344" s="42"/>
      <c r="C344" s="42"/>
      <c r="D344" s="42"/>
      <c r="E344" s="42"/>
      <c r="F344" s="42"/>
      <c r="G344" s="111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</row>
    <row r="345" spans="1:24" ht="16">
      <c r="A345" s="42"/>
      <c r="B345" s="42"/>
      <c r="C345" s="42"/>
      <c r="D345" s="42"/>
      <c r="E345" s="42"/>
      <c r="F345" s="42"/>
      <c r="G345" s="111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</row>
    <row r="346" spans="1:24" ht="16">
      <c r="A346" s="42"/>
      <c r="B346" s="42"/>
      <c r="C346" s="42"/>
      <c r="D346" s="42"/>
      <c r="E346" s="42"/>
      <c r="F346" s="42"/>
      <c r="G346" s="111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</row>
    <row r="347" spans="1:24" ht="16">
      <c r="A347" s="42"/>
      <c r="B347" s="42"/>
      <c r="C347" s="42"/>
      <c r="D347" s="42"/>
      <c r="E347" s="42"/>
      <c r="F347" s="42"/>
      <c r="G347" s="111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</row>
    <row r="348" spans="1:24" ht="16">
      <c r="A348" s="42"/>
      <c r="B348" s="42"/>
      <c r="C348" s="42"/>
      <c r="D348" s="42"/>
      <c r="E348" s="42"/>
      <c r="F348" s="42"/>
      <c r="G348" s="111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</row>
    <row r="349" spans="1:24" ht="16">
      <c r="A349" s="42"/>
      <c r="B349" s="42"/>
      <c r="C349" s="42"/>
      <c r="D349" s="42"/>
      <c r="E349" s="42"/>
      <c r="F349" s="42"/>
      <c r="G349" s="111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</row>
    <row r="350" spans="1:24" ht="16">
      <c r="A350" s="42"/>
      <c r="B350" s="42"/>
      <c r="C350" s="42"/>
      <c r="D350" s="42"/>
      <c r="E350" s="42"/>
      <c r="F350" s="42"/>
      <c r="G350" s="111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</row>
    <row r="351" spans="1:24" ht="16">
      <c r="A351" s="42"/>
      <c r="B351" s="42"/>
      <c r="C351" s="42"/>
      <c r="D351" s="42"/>
      <c r="E351" s="42"/>
      <c r="F351" s="42"/>
      <c r="G351" s="111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</row>
    <row r="352" spans="1:24" ht="16">
      <c r="A352" s="42"/>
      <c r="B352" s="42"/>
      <c r="C352" s="42"/>
      <c r="D352" s="42"/>
      <c r="E352" s="42"/>
      <c r="F352" s="42"/>
      <c r="G352" s="111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</row>
    <row r="353" spans="1:24" ht="16">
      <c r="A353" s="42"/>
      <c r="B353" s="42"/>
      <c r="C353" s="42"/>
      <c r="D353" s="42"/>
      <c r="E353" s="42"/>
      <c r="F353" s="42"/>
      <c r="G353" s="111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</row>
    <row r="354" spans="1:24" ht="16">
      <c r="A354" s="42"/>
      <c r="B354" s="42"/>
      <c r="C354" s="42"/>
      <c r="D354" s="42"/>
      <c r="E354" s="42"/>
      <c r="F354" s="42"/>
      <c r="G354" s="111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</row>
    <row r="355" spans="1:24" ht="16">
      <c r="A355" s="42"/>
      <c r="B355" s="42"/>
      <c r="C355" s="42"/>
      <c r="D355" s="42"/>
      <c r="E355" s="42"/>
      <c r="F355" s="42"/>
      <c r="G355" s="111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</row>
    <row r="356" spans="1:24" ht="16">
      <c r="A356" s="42"/>
      <c r="B356" s="42"/>
      <c r="C356" s="42"/>
      <c r="D356" s="42"/>
      <c r="E356" s="42"/>
      <c r="F356" s="42"/>
      <c r="G356" s="111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</row>
    <row r="357" spans="1:24" ht="16">
      <c r="A357" s="42"/>
      <c r="B357" s="42"/>
      <c r="C357" s="42"/>
      <c r="D357" s="42"/>
      <c r="E357" s="42"/>
      <c r="F357" s="42"/>
      <c r="G357" s="111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</row>
    <row r="358" spans="1:24" ht="16">
      <c r="A358" s="42"/>
      <c r="B358" s="42"/>
      <c r="C358" s="42"/>
      <c r="D358" s="42"/>
      <c r="E358" s="42"/>
      <c r="F358" s="42"/>
      <c r="G358" s="111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</row>
    <row r="359" spans="1:24" ht="16">
      <c r="A359" s="42"/>
      <c r="B359" s="42"/>
      <c r="C359" s="42"/>
      <c r="D359" s="42"/>
      <c r="E359" s="42"/>
      <c r="F359" s="42"/>
      <c r="G359" s="111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</row>
    <row r="360" spans="1:24" ht="16">
      <c r="A360" s="42"/>
      <c r="B360" s="42"/>
      <c r="C360" s="42"/>
      <c r="D360" s="42"/>
      <c r="E360" s="42"/>
      <c r="F360" s="42"/>
      <c r="G360" s="111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</row>
    <row r="361" spans="1:24" ht="16">
      <c r="A361" s="42"/>
      <c r="B361" s="42"/>
      <c r="C361" s="42"/>
      <c r="D361" s="42"/>
      <c r="E361" s="42"/>
      <c r="F361" s="42"/>
      <c r="G361" s="111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</row>
    <row r="362" spans="1:24" ht="16">
      <c r="A362" s="42"/>
      <c r="B362" s="42"/>
      <c r="C362" s="42"/>
      <c r="D362" s="42"/>
      <c r="E362" s="42"/>
      <c r="F362" s="42"/>
      <c r="G362" s="111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</row>
    <row r="363" spans="1:24" ht="16">
      <c r="A363" s="42"/>
      <c r="B363" s="42"/>
      <c r="C363" s="42"/>
      <c r="D363" s="42"/>
      <c r="E363" s="42"/>
      <c r="F363" s="42"/>
      <c r="G363" s="111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</row>
    <row r="364" spans="1:24" ht="16">
      <c r="A364" s="42"/>
      <c r="B364" s="42"/>
      <c r="C364" s="42"/>
      <c r="D364" s="42"/>
      <c r="E364" s="42"/>
      <c r="F364" s="42"/>
      <c r="G364" s="111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</row>
    <row r="365" spans="1:24" ht="16">
      <c r="A365" s="42"/>
      <c r="B365" s="42"/>
      <c r="C365" s="42"/>
      <c r="D365" s="42"/>
      <c r="E365" s="42"/>
      <c r="F365" s="42"/>
      <c r="G365" s="111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</row>
    <row r="366" spans="1:24" ht="16">
      <c r="A366" s="42"/>
      <c r="B366" s="42"/>
      <c r="C366" s="42"/>
      <c r="D366" s="42"/>
      <c r="E366" s="42"/>
      <c r="F366" s="42"/>
      <c r="G366" s="111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</row>
    <row r="367" spans="1:24" ht="16">
      <c r="A367" s="42"/>
      <c r="B367" s="42"/>
      <c r="C367" s="42"/>
      <c r="D367" s="42"/>
      <c r="E367" s="42"/>
      <c r="F367" s="42"/>
      <c r="G367" s="111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</row>
    <row r="368" spans="1:24" ht="16">
      <c r="A368" s="42"/>
      <c r="B368" s="42"/>
      <c r="C368" s="42"/>
      <c r="D368" s="42"/>
      <c r="E368" s="42"/>
      <c r="F368" s="42"/>
      <c r="G368" s="111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</row>
    <row r="369" spans="1:24" ht="16">
      <c r="A369" s="42"/>
      <c r="B369" s="42"/>
      <c r="C369" s="42"/>
      <c r="D369" s="42"/>
      <c r="E369" s="42"/>
      <c r="F369" s="42"/>
      <c r="G369" s="111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</row>
    <row r="370" spans="1:24" ht="16">
      <c r="A370" s="42"/>
      <c r="B370" s="42"/>
      <c r="C370" s="42"/>
      <c r="D370" s="42"/>
      <c r="E370" s="42"/>
      <c r="F370" s="42"/>
      <c r="G370" s="111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</row>
    <row r="371" spans="1:24" ht="16">
      <c r="A371" s="42"/>
      <c r="B371" s="42"/>
      <c r="C371" s="42"/>
      <c r="D371" s="42"/>
      <c r="E371" s="42"/>
      <c r="F371" s="42"/>
      <c r="G371" s="111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</row>
    <row r="372" spans="1:24" ht="16">
      <c r="A372" s="42"/>
      <c r="B372" s="42"/>
      <c r="C372" s="42"/>
      <c r="D372" s="42"/>
      <c r="E372" s="42"/>
      <c r="F372" s="42"/>
      <c r="G372" s="111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</row>
    <row r="373" spans="1:24" ht="16">
      <c r="A373" s="42"/>
      <c r="B373" s="42"/>
      <c r="C373" s="42"/>
      <c r="D373" s="42"/>
      <c r="E373" s="42"/>
      <c r="F373" s="42"/>
      <c r="G373" s="111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</row>
    <row r="374" spans="1:24" ht="16">
      <c r="A374" s="42"/>
      <c r="B374" s="42"/>
      <c r="C374" s="42"/>
      <c r="D374" s="42"/>
      <c r="E374" s="42"/>
      <c r="F374" s="42"/>
      <c r="G374" s="111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</row>
    <row r="375" spans="1:24" ht="16">
      <c r="A375" s="42"/>
      <c r="B375" s="42"/>
      <c r="C375" s="42"/>
      <c r="D375" s="42"/>
      <c r="E375" s="42"/>
      <c r="F375" s="42"/>
      <c r="G375" s="111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</row>
    <row r="376" spans="1:24" ht="16">
      <c r="A376" s="42"/>
      <c r="B376" s="42"/>
      <c r="C376" s="42"/>
      <c r="D376" s="42"/>
      <c r="E376" s="42"/>
      <c r="F376" s="42"/>
      <c r="G376" s="111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</row>
    <row r="377" spans="1:24" ht="16">
      <c r="A377" s="42"/>
      <c r="B377" s="42"/>
      <c r="C377" s="42"/>
      <c r="D377" s="42"/>
      <c r="E377" s="42"/>
      <c r="F377" s="42"/>
      <c r="G377" s="111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</row>
    <row r="378" spans="1:24" ht="16">
      <c r="A378" s="42"/>
      <c r="B378" s="42"/>
      <c r="C378" s="42"/>
      <c r="D378" s="42"/>
      <c r="E378" s="42"/>
      <c r="F378" s="42"/>
      <c r="G378" s="111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</row>
    <row r="379" spans="1:24" ht="16">
      <c r="A379" s="42"/>
      <c r="B379" s="42"/>
      <c r="C379" s="42"/>
      <c r="D379" s="42"/>
      <c r="E379" s="42"/>
      <c r="F379" s="42"/>
      <c r="G379" s="111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</row>
    <row r="380" spans="1:24" ht="16">
      <c r="A380" s="42"/>
      <c r="B380" s="42"/>
      <c r="C380" s="42"/>
      <c r="D380" s="42"/>
      <c r="E380" s="42"/>
      <c r="F380" s="42"/>
      <c r="G380" s="111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</row>
    <row r="381" spans="1:24" ht="16">
      <c r="A381" s="42"/>
      <c r="B381" s="42"/>
      <c r="C381" s="42"/>
      <c r="D381" s="42"/>
      <c r="E381" s="42"/>
      <c r="F381" s="42"/>
      <c r="G381" s="111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</row>
    <row r="382" spans="1:24" ht="16">
      <c r="A382" s="42"/>
      <c r="B382" s="42"/>
      <c r="C382" s="42"/>
      <c r="D382" s="42"/>
      <c r="E382" s="42"/>
      <c r="F382" s="42"/>
      <c r="G382" s="111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</row>
    <row r="383" spans="1:24" ht="16">
      <c r="A383" s="42"/>
      <c r="B383" s="42"/>
      <c r="C383" s="42"/>
      <c r="D383" s="42"/>
      <c r="E383" s="42"/>
      <c r="F383" s="42"/>
      <c r="G383" s="111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</row>
    <row r="384" spans="1:24" ht="16">
      <c r="A384" s="42"/>
      <c r="B384" s="42"/>
      <c r="C384" s="42"/>
      <c r="D384" s="42"/>
      <c r="E384" s="42"/>
      <c r="F384" s="42"/>
      <c r="G384" s="111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</row>
    <row r="385" spans="1:24" ht="16">
      <c r="A385" s="42"/>
      <c r="B385" s="42"/>
      <c r="C385" s="42"/>
      <c r="D385" s="42"/>
      <c r="E385" s="42"/>
      <c r="F385" s="42"/>
      <c r="G385" s="111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</row>
    <row r="386" spans="1:24" ht="16">
      <c r="A386" s="42"/>
      <c r="B386" s="42"/>
      <c r="C386" s="42"/>
      <c r="D386" s="42"/>
      <c r="E386" s="42"/>
      <c r="F386" s="42"/>
      <c r="G386" s="111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</row>
    <row r="387" spans="1:24" ht="16">
      <c r="A387" s="42"/>
      <c r="B387" s="42"/>
      <c r="C387" s="42"/>
      <c r="D387" s="42"/>
      <c r="E387" s="42"/>
      <c r="F387" s="42"/>
      <c r="G387" s="111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</row>
    <row r="388" spans="1:24" ht="16">
      <c r="A388" s="42"/>
      <c r="B388" s="42"/>
      <c r="C388" s="42"/>
      <c r="D388" s="42"/>
      <c r="E388" s="42"/>
      <c r="F388" s="42"/>
      <c r="G388" s="111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</row>
    <row r="389" spans="1:24" ht="16">
      <c r="A389" s="42"/>
      <c r="B389" s="42"/>
      <c r="C389" s="42"/>
      <c r="D389" s="42"/>
      <c r="E389" s="42"/>
      <c r="F389" s="42"/>
      <c r="G389" s="111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</row>
    <row r="390" spans="1:24" ht="16">
      <c r="A390" s="42"/>
      <c r="B390" s="42"/>
      <c r="C390" s="42"/>
      <c r="D390" s="42"/>
      <c r="E390" s="42"/>
      <c r="F390" s="42"/>
      <c r="G390" s="111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</row>
    <row r="391" spans="1:24" ht="16">
      <c r="A391" s="42"/>
      <c r="B391" s="42"/>
      <c r="C391" s="42"/>
      <c r="D391" s="42"/>
      <c r="E391" s="42"/>
      <c r="F391" s="42"/>
      <c r="G391" s="111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</row>
    <row r="392" spans="1:24" ht="16">
      <c r="A392" s="42"/>
      <c r="B392" s="42"/>
      <c r="C392" s="42"/>
      <c r="D392" s="42"/>
      <c r="E392" s="42"/>
      <c r="F392" s="42"/>
      <c r="G392" s="111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</row>
    <row r="393" spans="1:24" ht="16">
      <c r="A393" s="42"/>
      <c r="B393" s="42"/>
      <c r="C393" s="42"/>
      <c r="D393" s="42"/>
      <c r="E393" s="42"/>
      <c r="F393" s="42"/>
      <c r="G393" s="111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</row>
    <row r="394" spans="1:24" ht="16">
      <c r="A394" s="42"/>
      <c r="B394" s="42"/>
      <c r="C394" s="42"/>
      <c r="D394" s="42"/>
      <c r="E394" s="42"/>
      <c r="F394" s="42"/>
      <c r="G394" s="111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</row>
    <row r="395" spans="1:24" ht="16">
      <c r="A395" s="42"/>
      <c r="B395" s="42"/>
      <c r="C395" s="42"/>
      <c r="D395" s="42"/>
      <c r="E395" s="42"/>
      <c r="F395" s="42"/>
      <c r="G395" s="111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</row>
    <row r="396" spans="1:24" ht="16">
      <c r="A396" s="42"/>
      <c r="B396" s="42"/>
      <c r="C396" s="42"/>
      <c r="D396" s="42"/>
      <c r="E396" s="42"/>
      <c r="F396" s="42"/>
      <c r="G396" s="111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</row>
    <row r="397" spans="1:24" ht="16">
      <c r="A397" s="42"/>
      <c r="B397" s="42"/>
      <c r="C397" s="42"/>
      <c r="D397" s="42"/>
      <c r="E397" s="42"/>
      <c r="F397" s="42"/>
      <c r="G397" s="111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</row>
    <row r="398" spans="1:24" ht="16">
      <c r="A398" s="42"/>
      <c r="B398" s="42"/>
      <c r="C398" s="42"/>
      <c r="D398" s="42"/>
      <c r="E398" s="42"/>
      <c r="F398" s="42"/>
      <c r="G398" s="111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</row>
    <row r="399" spans="1:24" ht="16">
      <c r="A399" s="42"/>
      <c r="B399" s="42"/>
      <c r="C399" s="42"/>
      <c r="D399" s="42"/>
      <c r="E399" s="42"/>
      <c r="F399" s="42"/>
      <c r="G399" s="111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</row>
    <row r="400" spans="1:24" ht="16">
      <c r="A400" s="42"/>
      <c r="B400" s="42"/>
      <c r="C400" s="42"/>
      <c r="D400" s="42"/>
      <c r="E400" s="42"/>
      <c r="F400" s="42"/>
      <c r="G400" s="111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</row>
    <row r="401" spans="1:24" ht="16">
      <c r="A401" s="42"/>
      <c r="B401" s="42"/>
      <c r="C401" s="42"/>
      <c r="D401" s="42"/>
      <c r="E401" s="42"/>
      <c r="F401" s="42"/>
      <c r="G401" s="111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</row>
    <row r="402" spans="1:24" ht="16">
      <c r="A402" s="42"/>
      <c r="B402" s="42"/>
      <c r="C402" s="42"/>
      <c r="D402" s="42"/>
      <c r="E402" s="42"/>
      <c r="F402" s="42"/>
      <c r="G402" s="111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</row>
    <row r="403" spans="1:24" ht="16">
      <c r="A403" s="42"/>
      <c r="B403" s="42"/>
      <c r="C403" s="42"/>
      <c r="D403" s="42"/>
      <c r="E403" s="42"/>
      <c r="F403" s="42"/>
      <c r="G403" s="111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</row>
    <row r="404" spans="1:24" ht="16">
      <c r="A404" s="42"/>
      <c r="B404" s="42"/>
      <c r="C404" s="42"/>
      <c r="D404" s="42"/>
      <c r="E404" s="42"/>
      <c r="F404" s="42"/>
      <c r="G404" s="111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</row>
    <row r="405" spans="1:24" ht="16">
      <c r="A405" s="42"/>
      <c r="B405" s="42"/>
      <c r="C405" s="42"/>
      <c r="D405" s="42"/>
      <c r="E405" s="42"/>
      <c r="F405" s="42"/>
      <c r="G405" s="111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</row>
    <row r="406" spans="1:24" ht="16">
      <c r="A406" s="42"/>
      <c r="B406" s="42"/>
      <c r="C406" s="42"/>
      <c r="D406" s="42"/>
      <c r="E406" s="42"/>
      <c r="F406" s="42"/>
      <c r="G406" s="111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</row>
    <row r="407" spans="1:24" ht="16">
      <c r="A407" s="42"/>
      <c r="B407" s="42"/>
      <c r="C407" s="42"/>
      <c r="D407" s="42"/>
      <c r="E407" s="42"/>
      <c r="F407" s="42"/>
      <c r="G407" s="111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</row>
    <row r="408" spans="1:24" ht="16">
      <c r="A408" s="42"/>
      <c r="B408" s="42"/>
      <c r="C408" s="42"/>
      <c r="D408" s="42"/>
      <c r="E408" s="42"/>
      <c r="F408" s="42"/>
      <c r="G408" s="111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</row>
    <row r="409" spans="1:24" ht="16">
      <c r="A409" s="42"/>
      <c r="B409" s="42"/>
      <c r="C409" s="42"/>
      <c r="D409" s="42"/>
      <c r="E409" s="42"/>
      <c r="F409" s="42"/>
      <c r="G409" s="111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</row>
    <row r="410" spans="1:24" ht="16">
      <c r="A410" s="42"/>
      <c r="B410" s="42"/>
      <c r="C410" s="42"/>
      <c r="D410" s="42"/>
      <c r="E410" s="42"/>
      <c r="F410" s="42"/>
      <c r="G410" s="111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</row>
    <row r="411" spans="1:24" ht="16">
      <c r="A411" s="42"/>
      <c r="B411" s="42"/>
      <c r="C411" s="42"/>
      <c r="D411" s="42"/>
      <c r="E411" s="42"/>
      <c r="F411" s="42"/>
      <c r="G411" s="111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</row>
    <row r="412" spans="1:24" ht="16">
      <c r="A412" s="42"/>
      <c r="B412" s="42"/>
      <c r="C412" s="42"/>
      <c r="D412" s="42"/>
      <c r="E412" s="42"/>
      <c r="F412" s="42"/>
      <c r="G412" s="111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</row>
    <row r="413" spans="1:24" ht="16">
      <c r="A413" s="42"/>
      <c r="B413" s="42"/>
      <c r="C413" s="42"/>
      <c r="D413" s="42"/>
      <c r="E413" s="42"/>
      <c r="F413" s="42"/>
      <c r="G413" s="111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</row>
    <row r="414" spans="1:24" ht="16">
      <c r="A414" s="42"/>
      <c r="B414" s="42"/>
      <c r="C414" s="42"/>
      <c r="D414" s="42"/>
      <c r="E414" s="42"/>
      <c r="F414" s="42"/>
      <c r="G414" s="111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</row>
    <row r="415" spans="1:24" ht="16">
      <c r="A415" s="42"/>
      <c r="B415" s="42"/>
      <c r="C415" s="42"/>
      <c r="D415" s="42"/>
      <c r="E415" s="42"/>
      <c r="F415" s="42"/>
      <c r="G415" s="111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</row>
    <row r="416" spans="1:24" ht="16">
      <c r="A416" s="42"/>
      <c r="B416" s="42"/>
      <c r="C416" s="42"/>
      <c r="D416" s="42"/>
      <c r="E416" s="42"/>
      <c r="F416" s="42"/>
      <c r="G416" s="111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</row>
    <row r="417" spans="1:24" ht="16">
      <c r="A417" s="42"/>
      <c r="B417" s="42"/>
      <c r="C417" s="42"/>
      <c r="D417" s="42"/>
      <c r="E417" s="42"/>
      <c r="F417" s="42"/>
      <c r="G417" s="111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</row>
    <row r="418" spans="1:24" ht="16">
      <c r="A418" s="42"/>
      <c r="B418" s="42"/>
      <c r="C418" s="42"/>
      <c r="D418" s="42"/>
      <c r="E418" s="42"/>
      <c r="F418" s="42"/>
      <c r="G418" s="111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</row>
    <row r="419" spans="1:24" ht="16">
      <c r="A419" s="42"/>
      <c r="B419" s="42"/>
      <c r="C419" s="42"/>
      <c r="D419" s="42"/>
      <c r="E419" s="42"/>
      <c r="F419" s="42"/>
      <c r="G419" s="111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</row>
    <row r="420" spans="1:24" ht="16">
      <c r="A420" s="42"/>
      <c r="B420" s="42"/>
      <c r="C420" s="42"/>
      <c r="D420" s="42"/>
      <c r="E420" s="42"/>
      <c r="F420" s="42"/>
      <c r="G420" s="111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</row>
    <row r="421" spans="1:24" ht="16">
      <c r="A421" s="42"/>
      <c r="B421" s="42"/>
      <c r="C421" s="42"/>
      <c r="D421" s="42"/>
      <c r="E421" s="42"/>
      <c r="F421" s="42"/>
      <c r="G421" s="111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</row>
    <row r="422" spans="1:24" ht="16">
      <c r="A422" s="42"/>
      <c r="B422" s="42"/>
      <c r="C422" s="42"/>
      <c r="D422" s="42"/>
      <c r="E422" s="42"/>
      <c r="F422" s="42"/>
      <c r="G422" s="111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</row>
    <row r="423" spans="1:24" ht="16">
      <c r="A423" s="42"/>
      <c r="B423" s="42"/>
      <c r="C423" s="42"/>
      <c r="D423" s="42"/>
      <c r="E423" s="42"/>
      <c r="F423" s="42"/>
      <c r="G423" s="111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</row>
    <row r="424" spans="1:24" ht="16">
      <c r="A424" s="42"/>
      <c r="B424" s="42"/>
      <c r="C424" s="42"/>
      <c r="D424" s="42"/>
      <c r="E424" s="42"/>
      <c r="F424" s="42"/>
      <c r="G424" s="111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</row>
    <row r="425" spans="1:24" ht="16">
      <c r="A425" s="42"/>
      <c r="B425" s="42"/>
      <c r="C425" s="42"/>
      <c r="D425" s="42"/>
      <c r="E425" s="42"/>
      <c r="F425" s="42"/>
      <c r="G425" s="111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</row>
    <row r="426" spans="1:24" ht="16">
      <c r="A426" s="42"/>
      <c r="B426" s="42"/>
      <c r="C426" s="42"/>
      <c r="D426" s="42"/>
      <c r="E426" s="42"/>
      <c r="F426" s="42"/>
      <c r="G426" s="111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</row>
    <row r="427" spans="1:24" ht="16">
      <c r="A427" s="42"/>
      <c r="B427" s="42"/>
      <c r="C427" s="42"/>
      <c r="D427" s="42"/>
      <c r="E427" s="42"/>
      <c r="F427" s="42"/>
      <c r="G427" s="111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</row>
    <row r="428" spans="1:24" ht="16">
      <c r="A428" s="42"/>
      <c r="B428" s="42"/>
      <c r="C428" s="42"/>
      <c r="D428" s="42"/>
      <c r="E428" s="42"/>
      <c r="F428" s="42"/>
      <c r="G428" s="111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</row>
    <row r="429" spans="1:24" ht="16">
      <c r="A429" s="42"/>
      <c r="B429" s="42"/>
      <c r="C429" s="42"/>
      <c r="D429" s="42"/>
      <c r="E429" s="42"/>
      <c r="F429" s="42"/>
      <c r="G429" s="111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</row>
    <row r="430" spans="1:24" ht="16">
      <c r="A430" s="42"/>
      <c r="B430" s="42"/>
      <c r="C430" s="42"/>
      <c r="D430" s="42"/>
      <c r="E430" s="42"/>
      <c r="F430" s="42"/>
      <c r="G430" s="111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</row>
    <row r="431" spans="1:24" ht="16">
      <c r="A431" s="42"/>
      <c r="B431" s="42"/>
      <c r="C431" s="42"/>
      <c r="D431" s="42"/>
      <c r="E431" s="42"/>
      <c r="F431" s="42"/>
      <c r="G431" s="111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</row>
    <row r="432" spans="1:24" ht="16">
      <c r="A432" s="42"/>
      <c r="B432" s="42"/>
      <c r="C432" s="42"/>
      <c r="D432" s="42"/>
      <c r="E432" s="42"/>
      <c r="F432" s="42"/>
      <c r="G432" s="111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</row>
    <row r="433" spans="1:24" ht="16">
      <c r="A433" s="42"/>
      <c r="B433" s="42"/>
      <c r="C433" s="42"/>
      <c r="D433" s="42"/>
      <c r="E433" s="42"/>
      <c r="F433" s="42"/>
      <c r="G433" s="111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</row>
    <row r="434" spans="1:24" ht="16">
      <c r="A434" s="42"/>
      <c r="B434" s="42"/>
      <c r="C434" s="42"/>
      <c r="D434" s="42"/>
      <c r="E434" s="42"/>
      <c r="F434" s="42"/>
      <c r="G434" s="111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</row>
    <row r="435" spans="1:24" ht="16">
      <c r="A435" s="42"/>
      <c r="B435" s="42"/>
      <c r="C435" s="42"/>
      <c r="D435" s="42"/>
      <c r="E435" s="42"/>
      <c r="F435" s="42"/>
      <c r="G435" s="111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</row>
    <row r="436" spans="1:24" ht="16">
      <c r="A436" s="42"/>
      <c r="B436" s="42"/>
      <c r="C436" s="42"/>
      <c r="D436" s="42"/>
      <c r="E436" s="42"/>
      <c r="F436" s="42"/>
      <c r="G436" s="111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</row>
    <row r="437" spans="1:24" ht="16">
      <c r="A437" s="42"/>
      <c r="B437" s="42"/>
      <c r="C437" s="42"/>
      <c r="D437" s="42"/>
      <c r="E437" s="42"/>
      <c r="F437" s="42"/>
      <c r="G437" s="111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</row>
    <row r="438" spans="1:24" ht="16">
      <c r="A438" s="42"/>
      <c r="B438" s="42"/>
      <c r="C438" s="42"/>
      <c r="D438" s="42"/>
      <c r="E438" s="42"/>
      <c r="F438" s="42"/>
      <c r="G438" s="111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</row>
    <row r="439" spans="1:24" ht="16">
      <c r="A439" s="42"/>
      <c r="B439" s="42"/>
      <c r="C439" s="42"/>
      <c r="D439" s="42"/>
      <c r="E439" s="42"/>
      <c r="F439" s="42"/>
      <c r="G439" s="111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</row>
    <row r="440" spans="1:24" ht="16">
      <c r="A440" s="42"/>
      <c r="B440" s="42"/>
      <c r="C440" s="42"/>
      <c r="D440" s="42"/>
      <c r="E440" s="42"/>
      <c r="F440" s="42"/>
      <c r="G440" s="111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</row>
    <row r="441" spans="1:24" ht="16">
      <c r="A441" s="42"/>
      <c r="B441" s="42"/>
      <c r="C441" s="42"/>
      <c r="D441" s="42"/>
      <c r="E441" s="42"/>
      <c r="F441" s="42"/>
      <c r="G441" s="111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</row>
    <row r="442" spans="1:24" ht="16">
      <c r="A442" s="42"/>
      <c r="B442" s="42"/>
      <c r="C442" s="42"/>
      <c r="D442" s="42"/>
      <c r="E442" s="42"/>
      <c r="F442" s="42"/>
      <c r="G442" s="111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</row>
    <row r="443" spans="1:24" ht="16">
      <c r="A443" s="42"/>
      <c r="B443" s="42"/>
      <c r="C443" s="42"/>
      <c r="D443" s="42"/>
      <c r="E443" s="42"/>
      <c r="F443" s="42"/>
      <c r="G443" s="111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</row>
    <row r="444" spans="1:24" ht="16">
      <c r="A444" s="42"/>
      <c r="B444" s="42"/>
      <c r="C444" s="42"/>
      <c r="D444" s="42"/>
      <c r="E444" s="42"/>
      <c r="F444" s="42"/>
      <c r="G444" s="111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</row>
    <row r="445" spans="1:24" ht="16">
      <c r="A445" s="42"/>
      <c r="B445" s="42"/>
      <c r="C445" s="42"/>
      <c r="D445" s="42"/>
      <c r="E445" s="42"/>
      <c r="F445" s="42"/>
      <c r="G445" s="111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</row>
    <row r="446" spans="1:24" ht="16">
      <c r="A446" s="42"/>
      <c r="B446" s="42"/>
      <c r="C446" s="42"/>
      <c r="D446" s="42"/>
      <c r="E446" s="42"/>
      <c r="F446" s="42"/>
      <c r="G446" s="111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</row>
    <row r="447" spans="1:24" ht="16">
      <c r="A447" s="42"/>
      <c r="B447" s="42"/>
      <c r="C447" s="42"/>
      <c r="D447" s="42"/>
      <c r="E447" s="42"/>
      <c r="F447" s="42"/>
      <c r="G447" s="111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</row>
    <row r="448" spans="1:24" ht="16">
      <c r="A448" s="42"/>
      <c r="B448" s="42"/>
      <c r="C448" s="42"/>
      <c r="D448" s="42"/>
      <c r="E448" s="42"/>
      <c r="F448" s="42"/>
      <c r="G448" s="111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</row>
    <row r="449" spans="1:24" ht="16">
      <c r="A449" s="42"/>
      <c r="B449" s="42"/>
      <c r="C449" s="42"/>
      <c r="D449" s="42"/>
      <c r="E449" s="42"/>
      <c r="F449" s="42"/>
      <c r="G449" s="111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</row>
    <row r="450" spans="1:24" ht="16">
      <c r="A450" s="42"/>
      <c r="B450" s="42"/>
      <c r="C450" s="42"/>
      <c r="D450" s="42"/>
      <c r="E450" s="42"/>
      <c r="F450" s="42"/>
      <c r="G450" s="111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</row>
    <row r="451" spans="1:24" ht="16">
      <c r="A451" s="42"/>
      <c r="B451" s="42"/>
      <c r="C451" s="42"/>
      <c r="D451" s="42"/>
      <c r="E451" s="42"/>
      <c r="F451" s="42"/>
      <c r="G451" s="111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</row>
    <row r="452" spans="1:24" ht="16">
      <c r="A452" s="42"/>
      <c r="B452" s="42"/>
      <c r="C452" s="42"/>
      <c r="D452" s="42"/>
      <c r="E452" s="42"/>
      <c r="F452" s="42"/>
      <c r="G452" s="111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</row>
    <row r="453" spans="1:24" ht="16">
      <c r="A453" s="42"/>
      <c r="B453" s="42"/>
      <c r="C453" s="42"/>
      <c r="D453" s="42"/>
      <c r="E453" s="42"/>
      <c r="F453" s="42"/>
      <c r="G453" s="111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</row>
    <row r="454" spans="1:24" ht="16">
      <c r="A454" s="42"/>
      <c r="B454" s="42"/>
      <c r="C454" s="42"/>
      <c r="D454" s="42"/>
      <c r="E454" s="42"/>
      <c r="F454" s="42"/>
      <c r="G454" s="111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</row>
    <row r="455" spans="1:24" ht="16">
      <c r="A455" s="42"/>
      <c r="B455" s="42"/>
      <c r="C455" s="42"/>
      <c r="D455" s="42"/>
      <c r="E455" s="42"/>
      <c r="F455" s="42"/>
      <c r="G455" s="111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</row>
    <row r="456" spans="1:24" ht="16">
      <c r="A456" s="42"/>
      <c r="B456" s="42"/>
      <c r="C456" s="42"/>
      <c r="D456" s="42"/>
      <c r="E456" s="42"/>
      <c r="F456" s="42"/>
      <c r="G456" s="111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</row>
    <row r="457" spans="1:24" ht="16">
      <c r="A457" s="42"/>
      <c r="B457" s="42"/>
      <c r="C457" s="42"/>
      <c r="D457" s="42"/>
      <c r="E457" s="42"/>
      <c r="F457" s="42"/>
      <c r="G457" s="111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</row>
    <row r="458" spans="1:24" ht="16">
      <c r="A458" s="42"/>
      <c r="B458" s="42"/>
      <c r="C458" s="42"/>
      <c r="D458" s="42"/>
      <c r="E458" s="42"/>
      <c r="F458" s="42"/>
      <c r="G458" s="111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</row>
    <row r="459" spans="1:24" ht="16">
      <c r="A459" s="42"/>
      <c r="B459" s="42"/>
      <c r="C459" s="42"/>
      <c r="D459" s="42"/>
      <c r="E459" s="42"/>
      <c r="F459" s="42"/>
      <c r="G459" s="111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</row>
    <row r="460" spans="1:24" ht="16">
      <c r="A460" s="42"/>
      <c r="B460" s="42"/>
      <c r="C460" s="42"/>
      <c r="D460" s="42"/>
      <c r="E460" s="42"/>
      <c r="F460" s="42"/>
      <c r="G460" s="111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</row>
    <row r="461" spans="1:24" ht="16">
      <c r="A461" s="42"/>
      <c r="B461" s="42"/>
      <c r="C461" s="42"/>
      <c r="D461" s="42"/>
      <c r="E461" s="42"/>
      <c r="F461" s="42"/>
      <c r="G461" s="111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</row>
    <row r="462" spans="1:24" ht="16">
      <c r="A462" s="42"/>
      <c r="B462" s="42"/>
      <c r="C462" s="42"/>
      <c r="D462" s="42"/>
      <c r="E462" s="42"/>
      <c r="F462" s="42"/>
      <c r="G462" s="111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</row>
    <row r="463" spans="1:24" ht="16">
      <c r="A463" s="42"/>
      <c r="B463" s="42"/>
      <c r="C463" s="42"/>
      <c r="D463" s="42"/>
      <c r="E463" s="42"/>
      <c r="F463" s="42"/>
      <c r="G463" s="111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</row>
    <row r="464" spans="1:24" ht="16">
      <c r="A464" s="42"/>
      <c r="B464" s="42"/>
      <c r="C464" s="42"/>
      <c r="D464" s="42"/>
      <c r="E464" s="42"/>
      <c r="F464" s="42"/>
      <c r="G464" s="111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</row>
    <row r="465" spans="1:24" ht="16">
      <c r="A465" s="42"/>
      <c r="B465" s="42"/>
      <c r="C465" s="42"/>
      <c r="D465" s="42"/>
      <c r="E465" s="42"/>
      <c r="F465" s="42"/>
      <c r="G465" s="111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</row>
    <row r="466" spans="1:24" ht="16">
      <c r="A466" s="42"/>
      <c r="B466" s="42"/>
      <c r="C466" s="42"/>
      <c r="D466" s="42"/>
      <c r="E466" s="42"/>
      <c r="F466" s="42"/>
      <c r="G466" s="111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</row>
    <row r="467" spans="1:24" ht="16">
      <c r="A467" s="42"/>
      <c r="B467" s="42"/>
      <c r="C467" s="42"/>
      <c r="D467" s="42"/>
      <c r="E467" s="42"/>
      <c r="F467" s="42"/>
      <c r="G467" s="111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</row>
    <row r="468" spans="1:24" ht="16">
      <c r="A468" s="42"/>
      <c r="B468" s="42"/>
      <c r="C468" s="42"/>
      <c r="D468" s="42"/>
      <c r="E468" s="42"/>
      <c r="F468" s="42"/>
      <c r="G468" s="111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</row>
    <row r="469" spans="1:24" ht="16">
      <c r="A469" s="42"/>
      <c r="B469" s="42"/>
      <c r="C469" s="42"/>
      <c r="D469" s="42"/>
      <c r="E469" s="42"/>
      <c r="F469" s="42"/>
      <c r="G469" s="111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</row>
    <row r="470" spans="1:24" ht="16">
      <c r="A470" s="42"/>
      <c r="B470" s="42"/>
      <c r="C470" s="42"/>
      <c r="D470" s="42"/>
      <c r="E470" s="42"/>
      <c r="F470" s="42"/>
      <c r="G470" s="111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</row>
    <row r="471" spans="1:24" ht="16">
      <c r="A471" s="42"/>
      <c r="B471" s="42"/>
      <c r="C471" s="42"/>
      <c r="D471" s="42"/>
      <c r="E471" s="42"/>
      <c r="F471" s="42"/>
      <c r="G471" s="111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</row>
    <row r="472" spans="1:24" ht="16">
      <c r="A472" s="42"/>
      <c r="B472" s="42"/>
      <c r="C472" s="42"/>
      <c r="D472" s="42"/>
      <c r="E472" s="42"/>
      <c r="F472" s="42"/>
      <c r="G472" s="111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</row>
    <row r="473" spans="1:24" ht="16">
      <c r="A473" s="42"/>
      <c r="B473" s="42"/>
      <c r="C473" s="42"/>
      <c r="D473" s="42"/>
      <c r="E473" s="42"/>
      <c r="F473" s="42"/>
      <c r="G473" s="111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</row>
    <row r="474" spans="1:24" ht="16">
      <c r="A474" s="42"/>
      <c r="B474" s="42"/>
      <c r="C474" s="42"/>
      <c r="D474" s="42"/>
      <c r="E474" s="42"/>
      <c r="F474" s="42"/>
      <c r="G474" s="111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</row>
    <row r="475" spans="1:24" ht="16">
      <c r="A475" s="42"/>
      <c r="B475" s="42"/>
      <c r="C475" s="42"/>
      <c r="D475" s="42"/>
      <c r="E475" s="42"/>
      <c r="F475" s="42"/>
      <c r="G475" s="111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</row>
    <row r="476" spans="1:24" ht="16">
      <c r="A476" s="42"/>
      <c r="B476" s="42"/>
      <c r="C476" s="42"/>
      <c r="D476" s="42"/>
      <c r="E476" s="42"/>
      <c r="F476" s="42"/>
      <c r="G476" s="111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</row>
    <row r="477" spans="1:24" ht="16">
      <c r="A477" s="42"/>
      <c r="B477" s="42"/>
      <c r="C477" s="42"/>
      <c r="D477" s="42"/>
      <c r="E477" s="42"/>
      <c r="F477" s="42"/>
      <c r="G477" s="111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</row>
    <row r="478" spans="1:24" ht="16">
      <c r="A478" s="42"/>
      <c r="B478" s="42"/>
      <c r="C478" s="42"/>
      <c r="D478" s="42"/>
      <c r="E478" s="42"/>
      <c r="F478" s="42"/>
      <c r="G478" s="111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</row>
    <row r="479" spans="1:24" ht="16">
      <c r="A479" s="42"/>
      <c r="B479" s="42"/>
      <c r="C479" s="42"/>
      <c r="D479" s="42"/>
      <c r="E479" s="42"/>
      <c r="F479" s="42"/>
      <c r="G479" s="111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</row>
    <row r="480" spans="1:24" ht="16">
      <c r="A480" s="42"/>
      <c r="B480" s="42"/>
      <c r="C480" s="42"/>
      <c r="D480" s="42"/>
      <c r="E480" s="42"/>
      <c r="F480" s="42"/>
      <c r="G480" s="111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</row>
    <row r="481" spans="1:24" ht="16">
      <c r="A481" s="42"/>
      <c r="B481" s="42"/>
      <c r="C481" s="42"/>
      <c r="D481" s="42"/>
      <c r="E481" s="42"/>
      <c r="F481" s="42"/>
      <c r="G481" s="111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</row>
    <row r="482" spans="1:24" ht="16">
      <c r="A482" s="42"/>
      <c r="B482" s="42"/>
      <c r="C482" s="42"/>
      <c r="D482" s="42"/>
      <c r="E482" s="42"/>
      <c r="F482" s="42"/>
      <c r="G482" s="111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</row>
    <row r="483" spans="1:24" ht="16">
      <c r="A483" s="42"/>
      <c r="B483" s="42"/>
      <c r="C483" s="42"/>
      <c r="D483" s="42"/>
      <c r="E483" s="42"/>
      <c r="F483" s="42"/>
      <c r="G483" s="111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</row>
    <row r="484" spans="1:24" ht="16">
      <c r="A484" s="42"/>
      <c r="B484" s="42"/>
      <c r="C484" s="42"/>
      <c r="D484" s="42"/>
      <c r="E484" s="42"/>
      <c r="F484" s="42"/>
      <c r="G484" s="111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</row>
    <row r="485" spans="1:24" ht="16">
      <c r="A485" s="42"/>
      <c r="B485" s="42"/>
      <c r="C485" s="42"/>
      <c r="D485" s="42"/>
      <c r="E485" s="42"/>
      <c r="F485" s="42"/>
      <c r="G485" s="111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</row>
    <row r="486" spans="1:24" ht="16">
      <c r="A486" s="42"/>
      <c r="B486" s="42"/>
      <c r="C486" s="42"/>
      <c r="D486" s="42"/>
      <c r="E486" s="42"/>
      <c r="F486" s="42"/>
      <c r="G486" s="111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</row>
    <row r="487" spans="1:24" ht="16">
      <c r="A487" s="42"/>
      <c r="B487" s="42"/>
      <c r="C487" s="42"/>
      <c r="D487" s="42"/>
      <c r="E487" s="42"/>
      <c r="F487" s="42"/>
      <c r="G487" s="111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</row>
    <row r="488" spans="1:24" ht="16">
      <c r="A488" s="42"/>
      <c r="B488" s="42"/>
      <c r="C488" s="42"/>
      <c r="D488" s="42"/>
      <c r="E488" s="42"/>
      <c r="F488" s="42"/>
      <c r="G488" s="111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</row>
    <row r="489" spans="1:24" ht="16">
      <c r="A489" s="42"/>
      <c r="B489" s="42"/>
      <c r="C489" s="42"/>
      <c r="D489" s="42"/>
      <c r="E489" s="42"/>
      <c r="F489" s="42"/>
      <c r="G489" s="111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</row>
    <row r="490" spans="1:24" ht="16">
      <c r="A490" s="42"/>
      <c r="B490" s="42"/>
      <c r="C490" s="42"/>
      <c r="D490" s="42"/>
      <c r="E490" s="42"/>
      <c r="F490" s="42"/>
      <c r="G490" s="111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</row>
    <row r="491" spans="1:24" ht="16">
      <c r="A491" s="42"/>
      <c r="B491" s="42"/>
      <c r="C491" s="42"/>
      <c r="D491" s="42"/>
      <c r="E491" s="42"/>
      <c r="F491" s="42"/>
      <c r="G491" s="111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</row>
    <row r="492" spans="1:24" ht="16">
      <c r="A492" s="42"/>
      <c r="B492" s="42"/>
      <c r="C492" s="42"/>
      <c r="D492" s="42"/>
      <c r="E492" s="42"/>
      <c r="F492" s="42"/>
      <c r="G492" s="111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</row>
    <row r="493" spans="1:24" ht="16">
      <c r="A493" s="42"/>
      <c r="B493" s="42"/>
      <c r="C493" s="42"/>
      <c r="D493" s="42"/>
      <c r="E493" s="42"/>
      <c r="F493" s="42"/>
      <c r="G493" s="111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</row>
    <row r="494" spans="1:24" ht="16">
      <c r="A494" s="42"/>
      <c r="B494" s="42"/>
      <c r="C494" s="42"/>
      <c r="D494" s="42"/>
      <c r="E494" s="42"/>
      <c r="F494" s="42"/>
      <c r="G494" s="111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</row>
    <row r="495" spans="1:24" ht="16">
      <c r="A495" s="42"/>
      <c r="B495" s="42"/>
      <c r="C495" s="42"/>
      <c r="D495" s="42"/>
      <c r="E495" s="42"/>
      <c r="F495" s="42"/>
      <c r="G495" s="111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</row>
    <row r="496" spans="1:24" ht="16">
      <c r="A496" s="42"/>
      <c r="B496" s="42"/>
      <c r="C496" s="42"/>
      <c r="D496" s="42"/>
      <c r="E496" s="42"/>
      <c r="F496" s="42"/>
      <c r="G496" s="111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</row>
    <row r="497" spans="1:24" ht="16">
      <c r="A497" s="42"/>
      <c r="B497" s="42"/>
      <c r="C497" s="42"/>
      <c r="D497" s="42"/>
      <c r="E497" s="42"/>
      <c r="F497" s="42"/>
      <c r="G497" s="111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</row>
    <row r="498" spans="1:24" ht="16">
      <c r="A498" s="42"/>
      <c r="B498" s="42"/>
      <c r="C498" s="42"/>
      <c r="D498" s="42"/>
      <c r="E498" s="42"/>
      <c r="F498" s="42"/>
      <c r="G498" s="111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</row>
    <row r="499" spans="1:24" ht="16">
      <c r="A499" s="42"/>
      <c r="B499" s="42"/>
      <c r="C499" s="42"/>
      <c r="D499" s="42"/>
      <c r="E499" s="42"/>
      <c r="F499" s="42"/>
      <c r="G499" s="111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</row>
    <row r="500" spans="1:24" ht="16">
      <c r="A500" s="42"/>
      <c r="B500" s="42"/>
      <c r="C500" s="42"/>
      <c r="D500" s="42"/>
      <c r="E500" s="42"/>
      <c r="F500" s="42"/>
      <c r="G500" s="111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</row>
    <row r="501" spans="1:24" ht="16">
      <c r="A501" s="42"/>
      <c r="B501" s="42"/>
      <c r="C501" s="42"/>
      <c r="D501" s="42"/>
      <c r="E501" s="42"/>
      <c r="F501" s="42"/>
      <c r="G501" s="111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</row>
    <row r="502" spans="1:24" ht="16">
      <c r="A502" s="42"/>
      <c r="B502" s="42"/>
      <c r="C502" s="42"/>
      <c r="D502" s="42"/>
      <c r="E502" s="42"/>
      <c r="F502" s="42"/>
      <c r="G502" s="111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</row>
    <row r="503" spans="1:24" ht="16">
      <c r="A503" s="42"/>
      <c r="B503" s="42"/>
      <c r="C503" s="42"/>
      <c r="D503" s="42"/>
      <c r="E503" s="42"/>
      <c r="F503" s="42"/>
      <c r="G503" s="111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</row>
    <row r="504" spans="1:24" ht="16">
      <c r="A504" s="42"/>
      <c r="B504" s="42"/>
      <c r="C504" s="42"/>
      <c r="D504" s="42"/>
      <c r="E504" s="42"/>
      <c r="F504" s="42"/>
      <c r="G504" s="111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</row>
    <row r="505" spans="1:24" ht="16">
      <c r="A505" s="42"/>
      <c r="B505" s="42"/>
      <c r="C505" s="42"/>
      <c r="D505" s="42"/>
      <c r="E505" s="42"/>
      <c r="F505" s="42"/>
      <c r="G505" s="111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</row>
    <row r="506" spans="1:24" ht="16">
      <c r="A506" s="42"/>
      <c r="B506" s="42"/>
      <c r="C506" s="42"/>
      <c r="D506" s="42"/>
      <c r="E506" s="42"/>
      <c r="F506" s="42"/>
      <c r="G506" s="111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</row>
    <row r="507" spans="1:24" ht="16">
      <c r="A507" s="42"/>
      <c r="B507" s="42"/>
      <c r="C507" s="42"/>
      <c r="D507" s="42"/>
      <c r="E507" s="42"/>
      <c r="F507" s="42"/>
      <c r="G507" s="111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</row>
    <row r="508" spans="1:24" ht="16">
      <c r="A508" s="42"/>
      <c r="B508" s="42"/>
      <c r="C508" s="42"/>
      <c r="D508" s="42"/>
      <c r="E508" s="42"/>
      <c r="F508" s="42"/>
      <c r="G508" s="111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</row>
    <row r="509" spans="1:24" ht="16">
      <c r="A509" s="42"/>
      <c r="B509" s="42"/>
      <c r="C509" s="42"/>
      <c r="D509" s="42"/>
      <c r="E509" s="42"/>
      <c r="F509" s="42"/>
      <c r="G509" s="111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</row>
    <row r="510" spans="1:24" ht="16">
      <c r="A510" s="42"/>
      <c r="B510" s="42"/>
      <c r="C510" s="42"/>
      <c r="D510" s="42"/>
      <c r="E510" s="42"/>
      <c r="F510" s="42"/>
      <c r="G510" s="111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</row>
    <row r="511" spans="1:24" ht="16">
      <c r="A511" s="42"/>
      <c r="B511" s="42"/>
      <c r="C511" s="42"/>
      <c r="D511" s="42"/>
      <c r="E511" s="42"/>
      <c r="F511" s="42"/>
      <c r="G511" s="111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</row>
    <row r="512" spans="1:24" ht="16">
      <c r="A512" s="42"/>
      <c r="B512" s="42"/>
      <c r="C512" s="42"/>
      <c r="D512" s="42"/>
      <c r="E512" s="42"/>
      <c r="F512" s="42"/>
      <c r="G512" s="111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</row>
    <row r="513" spans="1:24" ht="16">
      <c r="A513" s="42"/>
      <c r="B513" s="42"/>
      <c r="C513" s="42"/>
      <c r="D513" s="42"/>
      <c r="E513" s="42"/>
      <c r="F513" s="42"/>
      <c r="G513" s="111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</row>
    <row r="514" spans="1:24" ht="16">
      <c r="A514" s="42"/>
      <c r="B514" s="42"/>
      <c r="C514" s="42"/>
      <c r="D514" s="42"/>
      <c r="E514" s="42"/>
      <c r="F514" s="42"/>
      <c r="G514" s="111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</row>
    <row r="515" spans="1:24" ht="16">
      <c r="A515" s="42"/>
      <c r="B515" s="42"/>
      <c r="C515" s="42"/>
      <c r="D515" s="42"/>
      <c r="E515" s="42"/>
      <c r="F515" s="42"/>
      <c r="G515" s="111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</row>
    <row r="516" spans="1:24" ht="16">
      <c r="A516" s="42"/>
      <c r="B516" s="42"/>
      <c r="C516" s="42"/>
      <c r="D516" s="42"/>
      <c r="E516" s="42"/>
      <c r="F516" s="42"/>
      <c r="G516" s="111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</row>
    <row r="517" spans="1:24" ht="16">
      <c r="A517" s="42"/>
      <c r="B517" s="42"/>
      <c r="C517" s="42"/>
      <c r="D517" s="42"/>
      <c r="E517" s="42"/>
      <c r="F517" s="42"/>
      <c r="G517" s="111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</row>
    <row r="518" spans="1:24" ht="16">
      <c r="A518" s="42"/>
      <c r="B518" s="42"/>
      <c r="C518" s="42"/>
      <c r="D518" s="42"/>
      <c r="E518" s="42"/>
      <c r="F518" s="42"/>
      <c r="G518" s="111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</row>
    <row r="519" spans="1:24" ht="16">
      <c r="A519" s="42"/>
      <c r="B519" s="42"/>
      <c r="C519" s="42"/>
      <c r="D519" s="42"/>
      <c r="E519" s="42"/>
      <c r="F519" s="42"/>
      <c r="G519" s="111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</row>
    <row r="520" spans="1:24" ht="16">
      <c r="A520" s="42"/>
      <c r="B520" s="42"/>
      <c r="C520" s="42"/>
      <c r="D520" s="42"/>
      <c r="E520" s="42"/>
      <c r="F520" s="42"/>
      <c r="G520" s="111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</row>
    <row r="521" spans="1:24" ht="16">
      <c r="A521" s="42"/>
      <c r="B521" s="42"/>
      <c r="C521" s="42"/>
      <c r="D521" s="42"/>
      <c r="E521" s="42"/>
      <c r="F521" s="42"/>
      <c r="G521" s="111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</row>
    <row r="522" spans="1:24" ht="16">
      <c r="A522" s="42"/>
      <c r="B522" s="42"/>
      <c r="C522" s="42"/>
      <c r="D522" s="42"/>
      <c r="E522" s="42"/>
      <c r="F522" s="42"/>
      <c r="G522" s="111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</row>
    <row r="523" spans="1:24" ht="16">
      <c r="A523" s="42"/>
      <c r="B523" s="42"/>
      <c r="C523" s="42"/>
      <c r="D523" s="42"/>
      <c r="E523" s="42"/>
      <c r="F523" s="42"/>
      <c r="G523" s="111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</row>
    <row r="524" spans="1:24" ht="16">
      <c r="A524" s="42"/>
      <c r="B524" s="42"/>
      <c r="C524" s="42"/>
      <c r="D524" s="42"/>
      <c r="E524" s="42"/>
      <c r="F524" s="42"/>
      <c r="G524" s="111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</row>
    <row r="525" spans="1:24" ht="16">
      <c r="A525" s="42"/>
      <c r="B525" s="42"/>
      <c r="C525" s="42"/>
      <c r="D525" s="42"/>
      <c r="E525" s="42"/>
      <c r="F525" s="42"/>
      <c r="G525" s="111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</row>
    <row r="526" spans="1:24" ht="16">
      <c r="A526" s="42"/>
      <c r="B526" s="42"/>
      <c r="C526" s="42"/>
      <c r="D526" s="42"/>
      <c r="E526" s="42"/>
      <c r="F526" s="42"/>
      <c r="G526" s="111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</row>
    <row r="527" spans="1:24" ht="16">
      <c r="A527" s="42"/>
      <c r="B527" s="42"/>
      <c r="C527" s="42"/>
      <c r="D527" s="42"/>
      <c r="E527" s="42"/>
      <c r="F527" s="42"/>
      <c r="G527" s="111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</row>
    <row r="528" spans="1:24" ht="16">
      <c r="A528" s="42"/>
      <c r="B528" s="42"/>
      <c r="C528" s="42"/>
      <c r="D528" s="42"/>
      <c r="E528" s="42"/>
      <c r="F528" s="42"/>
      <c r="G528" s="111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</row>
    <row r="529" spans="1:24" ht="16">
      <c r="A529" s="42"/>
      <c r="B529" s="42"/>
      <c r="C529" s="42"/>
      <c r="D529" s="42"/>
      <c r="E529" s="42"/>
      <c r="F529" s="42"/>
      <c r="G529" s="111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</row>
    <row r="530" spans="1:24" ht="16">
      <c r="A530" s="42"/>
      <c r="B530" s="42"/>
      <c r="C530" s="42"/>
      <c r="D530" s="42"/>
      <c r="E530" s="42"/>
      <c r="F530" s="42"/>
      <c r="G530" s="111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</row>
    <row r="531" spans="1:24" ht="16">
      <c r="A531" s="42"/>
      <c r="B531" s="42"/>
      <c r="C531" s="42"/>
      <c r="D531" s="42"/>
      <c r="E531" s="42"/>
      <c r="F531" s="42"/>
      <c r="G531" s="111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</row>
    <row r="532" spans="1:24" ht="16">
      <c r="A532" s="42"/>
      <c r="B532" s="42"/>
      <c r="C532" s="42"/>
      <c r="D532" s="42"/>
      <c r="E532" s="42"/>
      <c r="F532" s="42"/>
      <c r="G532" s="111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</row>
    <row r="533" spans="1:24" ht="16">
      <c r="A533" s="42"/>
      <c r="B533" s="42"/>
      <c r="C533" s="42"/>
      <c r="D533" s="42"/>
      <c r="E533" s="42"/>
      <c r="F533" s="42"/>
      <c r="G533" s="111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</row>
    <row r="534" spans="1:24" ht="16">
      <c r="A534" s="42"/>
      <c r="B534" s="42"/>
      <c r="C534" s="42"/>
      <c r="D534" s="42"/>
      <c r="E534" s="42"/>
      <c r="F534" s="42"/>
      <c r="G534" s="111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</row>
    <row r="535" spans="1:24" ht="16">
      <c r="A535" s="42"/>
      <c r="B535" s="42"/>
      <c r="C535" s="42"/>
      <c r="D535" s="42"/>
      <c r="E535" s="42"/>
      <c r="F535" s="42"/>
      <c r="G535" s="111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</row>
    <row r="536" spans="1:24" ht="16">
      <c r="A536" s="42"/>
      <c r="B536" s="42"/>
      <c r="C536" s="42"/>
      <c r="D536" s="42"/>
      <c r="E536" s="42"/>
      <c r="F536" s="42"/>
      <c r="G536" s="111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</row>
    <row r="537" spans="1:24" ht="16">
      <c r="A537" s="42"/>
      <c r="B537" s="42"/>
      <c r="C537" s="42"/>
      <c r="D537" s="42"/>
      <c r="E537" s="42"/>
      <c r="F537" s="42"/>
      <c r="G537" s="111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</row>
    <row r="538" spans="1:24" ht="16">
      <c r="A538" s="42"/>
      <c r="B538" s="42"/>
      <c r="C538" s="42"/>
      <c r="D538" s="42"/>
      <c r="E538" s="42"/>
      <c r="F538" s="42"/>
      <c r="G538" s="111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</row>
    <row r="539" spans="1:24" ht="16">
      <c r="A539" s="42"/>
      <c r="B539" s="42"/>
      <c r="C539" s="42"/>
      <c r="D539" s="42"/>
      <c r="E539" s="42"/>
      <c r="F539" s="42"/>
      <c r="G539" s="111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</row>
    <row r="540" spans="1:24" ht="16">
      <c r="A540" s="42"/>
      <c r="B540" s="42"/>
      <c r="C540" s="42"/>
      <c r="D540" s="42"/>
      <c r="E540" s="42"/>
      <c r="F540" s="42"/>
      <c r="G540" s="111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</row>
    <row r="541" spans="1:24" ht="16">
      <c r="A541" s="42"/>
      <c r="B541" s="42"/>
      <c r="C541" s="42"/>
      <c r="D541" s="42"/>
      <c r="E541" s="42"/>
      <c r="F541" s="42"/>
      <c r="G541" s="111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</row>
    <row r="542" spans="1:24" ht="16">
      <c r="A542" s="42"/>
      <c r="B542" s="42"/>
      <c r="C542" s="42"/>
      <c r="D542" s="42"/>
      <c r="E542" s="42"/>
      <c r="F542" s="42"/>
      <c r="G542" s="111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</row>
    <row r="543" spans="1:24" ht="16">
      <c r="A543" s="42"/>
      <c r="B543" s="42"/>
      <c r="C543" s="42"/>
      <c r="D543" s="42"/>
      <c r="E543" s="42"/>
      <c r="F543" s="42"/>
      <c r="G543" s="111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</row>
    <row r="544" spans="1:24" ht="16">
      <c r="A544" s="42"/>
      <c r="B544" s="42"/>
      <c r="C544" s="42"/>
      <c r="D544" s="42"/>
      <c r="E544" s="42"/>
      <c r="F544" s="42"/>
      <c r="G544" s="111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</row>
    <row r="545" spans="1:24" ht="16">
      <c r="A545" s="42"/>
      <c r="B545" s="42"/>
      <c r="C545" s="42"/>
      <c r="D545" s="42"/>
      <c r="E545" s="42"/>
      <c r="F545" s="42"/>
      <c r="G545" s="111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</row>
    <row r="546" spans="1:24" ht="16">
      <c r="A546" s="42"/>
      <c r="B546" s="42"/>
      <c r="C546" s="42"/>
      <c r="D546" s="42"/>
      <c r="E546" s="42"/>
      <c r="F546" s="42"/>
      <c r="G546" s="111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</row>
    <row r="547" spans="1:24" ht="16">
      <c r="A547" s="42"/>
      <c r="B547" s="42"/>
      <c r="C547" s="42"/>
      <c r="D547" s="42"/>
      <c r="E547" s="42"/>
      <c r="F547" s="42"/>
      <c r="G547" s="111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</row>
    <row r="548" spans="1:24" ht="16">
      <c r="A548" s="42"/>
      <c r="B548" s="42"/>
      <c r="C548" s="42"/>
      <c r="D548" s="42"/>
      <c r="E548" s="42"/>
      <c r="F548" s="42"/>
      <c r="G548" s="111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</row>
    <row r="549" spans="1:24" ht="16">
      <c r="A549" s="42"/>
      <c r="B549" s="42"/>
      <c r="C549" s="42"/>
      <c r="D549" s="42"/>
      <c r="E549" s="42"/>
      <c r="F549" s="42"/>
      <c r="G549" s="111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</row>
    <row r="550" spans="1:24" ht="16">
      <c r="A550" s="42"/>
      <c r="B550" s="42"/>
      <c r="C550" s="42"/>
      <c r="D550" s="42"/>
      <c r="E550" s="42"/>
      <c r="F550" s="42"/>
      <c r="G550" s="111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</row>
    <row r="551" spans="1:24" ht="16">
      <c r="A551" s="42"/>
      <c r="B551" s="42"/>
      <c r="C551" s="42"/>
      <c r="D551" s="42"/>
      <c r="E551" s="42"/>
      <c r="F551" s="42"/>
      <c r="G551" s="111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</row>
    <row r="552" spans="1:24" ht="16">
      <c r="A552" s="42"/>
      <c r="B552" s="42"/>
      <c r="C552" s="42"/>
      <c r="D552" s="42"/>
      <c r="E552" s="42"/>
      <c r="F552" s="42"/>
      <c r="G552" s="111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</row>
    <row r="553" spans="1:24" ht="16">
      <c r="A553" s="42"/>
      <c r="B553" s="42"/>
      <c r="C553" s="42"/>
      <c r="D553" s="42"/>
      <c r="E553" s="42"/>
      <c r="F553" s="42"/>
      <c r="G553" s="111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</row>
    <row r="554" spans="1:24" ht="16">
      <c r="A554" s="42"/>
      <c r="B554" s="42"/>
      <c r="C554" s="42"/>
      <c r="D554" s="42"/>
      <c r="E554" s="42"/>
      <c r="F554" s="42"/>
      <c r="G554" s="111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</row>
    <row r="555" spans="1:24" ht="16">
      <c r="A555" s="42"/>
      <c r="B555" s="42"/>
      <c r="C555" s="42"/>
      <c r="D555" s="42"/>
      <c r="E555" s="42"/>
      <c r="F555" s="42"/>
      <c r="G555" s="111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</row>
    <row r="556" spans="1:24" ht="16">
      <c r="A556" s="42"/>
      <c r="B556" s="42"/>
      <c r="C556" s="42"/>
      <c r="D556" s="42"/>
      <c r="E556" s="42"/>
      <c r="F556" s="42"/>
      <c r="G556" s="111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</row>
    <row r="557" spans="1:24" ht="16">
      <c r="A557" s="42"/>
      <c r="B557" s="42"/>
      <c r="C557" s="42"/>
      <c r="D557" s="42"/>
      <c r="E557" s="42"/>
      <c r="F557" s="42"/>
      <c r="G557" s="111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</row>
    <row r="558" spans="1:24" ht="16">
      <c r="A558" s="42"/>
      <c r="B558" s="42"/>
      <c r="C558" s="42"/>
      <c r="D558" s="42"/>
      <c r="E558" s="42"/>
      <c r="F558" s="42"/>
      <c r="G558" s="111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</row>
    <row r="559" spans="1:24" ht="16">
      <c r="A559" s="42"/>
      <c r="B559" s="42"/>
      <c r="C559" s="42"/>
      <c r="D559" s="42"/>
      <c r="E559" s="42"/>
      <c r="F559" s="42"/>
      <c r="G559" s="111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</row>
    <row r="560" spans="1:24" ht="16">
      <c r="A560" s="42"/>
      <c r="B560" s="42"/>
      <c r="C560" s="42"/>
      <c r="D560" s="42"/>
      <c r="E560" s="42"/>
      <c r="F560" s="42"/>
      <c r="G560" s="111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</row>
    <row r="561" spans="1:24" ht="16">
      <c r="A561" s="42"/>
      <c r="B561" s="42"/>
      <c r="C561" s="42"/>
      <c r="D561" s="42"/>
      <c r="E561" s="42"/>
      <c r="F561" s="42"/>
      <c r="G561" s="111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</row>
    <row r="562" spans="1:24" ht="16">
      <c r="A562" s="42"/>
      <c r="B562" s="42"/>
      <c r="C562" s="42"/>
      <c r="D562" s="42"/>
      <c r="E562" s="42"/>
      <c r="F562" s="42"/>
      <c r="G562" s="111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</row>
    <row r="563" spans="1:24" ht="16">
      <c r="A563" s="42"/>
      <c r="B563" s="42"/>
      <c r="C563" s="42"/>
      <c r="D563" s="42"/>
      <c r="E563" s="42"/>
      <c r="F563" s="42"/>
      <c r="G563" s="111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</row>
    <row r="564" spans="1:24" ht="16">
      <c r="A564" s="42"/>
      <c r="B564" s="42"/>
      <c r="C564" s="42"/>
      <c r="D564" s="42"/>
      <c r="E564" s="42"/>
      <c r="F564" s="42"/>
      <c r="G564" s="111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</row>
    <row r="565" spans="1:24" ht="16">
      <c r="A565" s="42"/>
      <c r="B565" s="42"/>
      <c r="C565" s="42"/>
      <c r="D565" s="42"/>
      <c r="E565" s="42"/>
      <c r="F565" s="42"/>
      <c r="G565" s="111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</row>
    <row r="566" spans="1:24" ht="16">
      <c r="A566" s="42"/>
      <c r="B566" s="42"/>
      <c r="C566" s="42"/>
      <c r="D566" s="42"/>
      <c r="E566" s="42"/>
      <c r="F566" s="42"/>
      <c r="G566" s="111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</row>
    <row r="567" spans="1:24" ht="16">
      <c r="A567" s="42"/>
      <c r="B567" s="42"/>
      <c r="C567" s="42"/>
      <c r="D567" s="42"/>
      <c r="E567" s="42"/>
      <c r="F567" s="42"/>
      <c r="G567" s="111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</row>
    <row r="568" spans="1:24" ht="16">
      <c r="A568" s="42"/>
      <c r="B568" s="42"/>
      <c r="C568" s="42"/>
      <c r="D568" s="42"/>
      <c r="E568" s="42"/>
      <c r="F568" s="42"/>
      <c r="G568" s="111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</row>
    <row r="569" spans="1:24" ht="16">
      <c r="A569" s="42"/>
      <c r="B569" s="42"/>
      <c r="C569" s="42"/>
      <c r="D569" s="42"/>
      <c r="E569" s="42"/>
      <c r="F569" s="42"/>
      <c r="G569" s="111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</row>
    <row r="570" spans="1:24" ht="16">
      <c r="A570" s="42"/>
      <c r="B570" s="42"/>
      <c r="C570" s="42"/>
      <c r="D570" s="42"/>
      <c r="E570" s="42"/>
      <c r="F570" s="42"/>
      <c r="G570" s="111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</row>
    <row r="571" spans="1:24" ht="16">
      <c r="A571" s="42"/>
      <c r="B571" s="42"/>
      <c r="C571" s="42"/>
      <c r="D571" s="42"/>
      <c r="E571" s="42"/>
      <c r="F571" s="42"/>
      <c r="G571" s="111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</row>
    <row r="572" spans="1:24" ht="16">
      <c r="A572" s="42"/>
      <c r="B572" s="42"/>
      <c r="C572" s="42"/>
      <c r="D572" s="42"/>
      <c r="E572" s="42"/>
      <c r="F572" s="42"/>
      <c r="G572" s="111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</row>
    <row r="573" spans="1:24" ht="16">
      <c r="A573" s="42"/>
      <c r="B573" s="42"/>
      <c r="C573" s="42"/>
      <c r="D573" s="42"/>
      <c r="E573" s="42"/>
      <c r="F573" s="42"/>
      <c r="G573" s="111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</row>
    <row r="574" spans="1:24" ht="16">
      <c r="A574" s="42"/>
      <c r="B574" s="42"/>
      <c r="C574" s="42"/>
      <c r="D574" s="42"/>
      <c r="E574" s="42"/>
      <c r="F574" s="42"/>
      <c r="G574" s="111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</row>
    <row r="575" spans="1:24" ht="16">
      <c r="A575" s="42"/>
      <c r="B575" s="42"/>
      <c r="C575" s="42"/>
      <c r="D575" s="42"/>
      <c r="E575" s="42"/>
      <c r="F575" s="42"/>
      <c r="G575" s="111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</row>
    <row r="576" spans="1:24" ht="16">
      <c r="A576" s="42"/>
      <c r="B576" s="42"/>
      <c r="C576" s="42"/>
      <c r="D576" s="42"/>
      <c r="E576" s="42"/>
      <c r="F576" s="42"/>
      <c r="G576" s="111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</row>
    <row r="577" spans="1:24" ht="16">
      <c r="A577" s="42"/>
      <c r="B577" s="42"/>
      <c r="C577" s="42"/>
      <c r="D577" s="42"/>
      <c r="E577" s="42"/>
      <c r="F577" s="42"/>
      <c r="G577" s="111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</row>
    <row r="578" spans="1:24" ht="16">
      <c r="A578" s="42"/>
      <c r="B578" s="42"/>
      <c r="C578" s="42"/>
      <c r="D578" s="42"/>
      <c r="E578" s="42"/>
      <c r="F578" s="42"/>
      <c r="G578" s="111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</row>
    <row r="579" spans="1:24" ht="16">
      <c r="A579" s="42"/>
      <c r="B579" s="42"/>
      <c r="C579" s="42"/>
      <c r="D579" s="42"/>
      <c r="E579" s="42"/>
      <c r="F579" s="42"/>
      <c r="G579" s="111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</row>
    <row r="580" spans="1:24" ht="16">
      <c r="A580" s="42"/>
      <c r="B580" s="42"/>
      <c r="C580" s="42"/>
      <c r="D580" s="42"/>
      <c r="E580" s="42"/>
      <c r="F580" s="42"/>
      <c r="G580" s="111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</row>
    <row r="581" spans="1:24" ht="16">
      <c r="A581" s="42"/>
      <c r="B581" s="42"/>
      <c r="C581" s="42"/>
      <c r="D581" s="42"/>
      <c r="E581" s="42"/>
      <c r="F581" s="42"/>
      <c r="G581" s="111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</row>
    <row r="582" spans="1:24" ht="16">
      <c r="A582" s="42"/>
      <c r="B582" s="42"/>
      <c r="C582" s="42"/>
      <c r="D582" s="42"/>
      <c r="E582" s="42"/>
      <c r="F582" s="42"/>
      <c r="G582" s="111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</row>
    <row r="583" spans="1:24" ht="16">
      <c r="A583" s="42"/>
      <c r="B583" s="42"/>
      <c r="C583" s="42"/>
      <c r="D583" s="42"/>
      <c r="E583" s="42"/>
      <c r="F583" s="42"/>
      <c r="G583" s="111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</row>
    <row r="584" spans="1:24" ht="16">
      <c r="A584" s="42"/>
      <c r="B584" s="42"/>
      <c r="C584" s="42"/>
      <c r="D584" s="42"/>
      <c r="E584" s="42"/>
      <c r="F584" s="42"/>
      <c r="G584" s="111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</row>
    <row r="585" spans="1:24" ht="16">
      <c r="A585" s="42"/>
      <c r="B585" s="42"/>
      <c r="C585" s="42"/>
      <c r="D585" s="42"/>
      <c r="E585" s="42"/>
      <c r="F585" s="42"/>
      <c r="G585" s="111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</row>
    <row r="586" spans="1:24" ht="16">
      <c r="A586" s="42"/>
      <c r="B586" s="42"/>
      <c r="C586" s="42"/>
      <c r="D586" s="42"/>
      <c r="E586" s="42"/>
      <c r="F586" s="42"/>
      <c r="G586" s="111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</row>
    <row r="587" spans="1:24" ht="16">
      <c r="A587" s="42"/>
      <c r="B587" s="42"/>
      <c r="C587" s="42"/>
      <c r="D587" s="42"/>
      <c r="E587" s="42"/>
      <c r="F587" s="42"/>
      <c r="G587" s="111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</row>
    <row r="588" spans="1:24" ht="16">
      <c r="A588" s="42"/>
      <c r="B588" s="42"/>
      <c r="C588" s="42"/>
      <c r="D588" s="42"/>
      <c r="E588" s="42"/>
      <c r="F588" s="42"/>
      <c r="G588" s="111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</row>
    <row r="589" spans="1:24" ht="16">
      <c r="A589" s="42"/>
      <c r="B589" s="42"/>
      <c r="C589" s="42"/>
      <c r="D589" s="42"/>
      <c r="E589" s="42"/>
      <c r="F589" s="42"/>
      <c r="G589" s="111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</row>
    <row r="590" spans="1:24" ht="16">
      <c r="A590" s="42"/>
      <c r="B590" s="42"/>
      <c r="C590" s="42"/>
      <c r="D590" s="42"/>
      <c r="E590" s="42"/>
      <c r="F590" s="42"/>
      <c r="G590" s="111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</row>
    <row r="591" spans="1:24" ht="16">
      <c r="A591" s="42"/>
      <c r="B591" s="42"/>
      <c r="C591" s="42"/>
      <c r="D591" s="42"/>
      <c r="E591" s="42"/>
      <c r="F591" s="42"/>
      <c r="G591" s="111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</row>
    <row r="592" spans="1:24" ht="16">
      <c r="A592" s="42"/>
      <c r="B592" s="42"/>
      <c r="C592" s="42"/>
      <c r="D592" s="42"/>
      <c r="E592" s="42"/>
      <c r="F592" s="42"/>
      <c r="G592" s="111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</row>
    <row r="593" spans="1:24" ht="16">
      <c r="A593" s="42"/>
      <c r="B593" s="42"/>
      <c r="C593" s="42"/>
      <c r="D593" s="42"/>
      <c r="E593" s="42"/>
      <c r="F593" s="42"/>
      <c r="G593" s="111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</row>
    <row r="594" spans="1:24" ht="16">
      <c r="A594" s="42"/>
      <c r="B594" s="42"/>
      <c r="C594" s="42"/>
      <c r="D594" s="42"/>
      <c r="E594" s="42"/>
      <c r="F594" s="42"/>
      <c r="G594" s="111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</row>
    <row r="595" spans="1:24" ht="16">
      <c r="A595" s="42"/>
      <c r="B595" s="42"/>
      <c r="C595" s="42"/>
      <c r="D595" s="42"/>
      <c r="E595" s="42"/>
      <c r="F595" s="42"/>
      <c r="G595" s="111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</row>
    <row r="596" spans="1:24" ht="16">
      <c r="A596" s="42"/>
      <c r="B596" s="42"/>
      <c r="C596" s="42"/>
      <c r="D596" s="42"/>
      <c r="E596" s="42"/>
      <c r="F596" s="42"/>
      <c r="G596" s="111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</row>
    <row r="597" spans="1:24" ht="16">
      <c r="A597" s="42"/>
      <c r="B597" s="42"/>
      <c r="C597" s="42"/>
      <c r="D597" s="42"/>
      <c r="E597" s="42"/>
      <c r="F597" s="42"/>
      <c r="G597" s="111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</row>
    <row r="598" spans="1:24" ht="16">
      <c r="A598" s="42"/>
      <c r="B598" s="42"/>
      <c r="C598" s="42"/>
      <c r="D598" s="42"/>
      <c r="E598" s="42"/>
      <c r="F598" s="42"/>
      <c r="G598" s="111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</row>
    <row r="599" spans="1:24" ht="16">
      <c r="A599" s="42"/>
      <c r="B599" s="42"/>
      <c r="C599" s="42"/>
      <c r="D599" s="42"/>
      <c r="E599" s="42"/>
      <c r="F599" s="42"/>
      <c r="G599" s="111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</row>
    <row r="600" spans="1:24" ht="16">
      <c r="A600" s="42"/>
      <c r="B600" s="42"/>
      <c r="C600" s="42"/>
      <c r="D600" s="42"/>
      <c r="E600" s="42"/>
      <c r="F600" s="42"/>
      <c r="G600" s="111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</row>
    <row r="601" spans="1:24" ht="16">
      <c r="A601" s="42"/>
      <c r="B601" s="42"/>
      <c r="C601" s="42"/>
      <c r="D601" s="42"/>
      <c r="E601" s="42"/>
      <c r="F601" s="42"/>
      <c r="G601" s="111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</row>
    <row r="602" spans="1:24" ht="16">
      <c r="A602" s="42"/>
      <c r="B602" s="42"/>
      <c r="C602" s="42"/>
      <c r="D602" s="42"/>
      <c r="E602" s="42"/>
      <c r="F602" s="42"/>
      <c r="G602" s="111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</row>
    <row r="603" spans="1:24" ht="16">
      <c r="A603" s="42"/>
      <c r="B603" s="42"/>
      <c r="C603" s="42"/>
      <c r="D603" s="42"/>
      <c r="E603" s="42"/>
      <c r="F603" s="42"/>
      <c r="G603" s="111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</row>
    <row r="604" spans="1:24" ht="16">
      <c r="A604" s="42"/>
      <c r="B604" s="42"/>
      <c r="C604" s="42"/>
      <c r="D604" s="42"/>
      <c r="E604" s="42"/>
      <c r="F604" s="42"/>
      <c r="G604" s="111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</row>
    <row r="605" spans="1:24" ht="16">
      <c r="A605" s="42"/>
      <c r="B605" s="42"/>
      <c r="C605" s="42"/>
      <c r="D605" s="42"/>
      <c r="E605" s="42"/>
      <c r="F605" s="42"/>
      <c r="G605" s="111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</row>
    <row r="606" spans="1:24" ht="16">
      <c r="A606" s="42"/>
      <c r="B606" s="42"/>
      <c r="C606" s="42"/>
      <c r="D606" s="42"/>
      <c r="E606" s="42"/>
      <c r="F606" s="42"/>
      <c r="G606" s="111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</row>
    <row r="607" spans="1:24" ht="16">
      <c r="A607" s="42"/>
      <c r="B607" s="42"/>
      <c r="C607" s="42"/>
      <c r="D607" s="42"/>
      <c r="E607" s="42"/>
      <c r="F607" s="42"/>
      <c r="G607" s="111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</row>
    <row r="608" spans="1:24" ht="16">
      <c r="A608" s="42"/>
      <c r="B608" s="42"/>
      <c r="C608" s="42"/>
      <c r="D608" s="42"/>
      <c r="E608" s="42"/>
      <c r="F608" s="42"/>
      <c r="G608" s="111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</row>
    <row r="609" spans="1:24" ht="16">
      <c r="A609" s="42"/>
      <c r="B609" s="42"/>
      <c r="C609" s="42"/>
      <c r="D609" s="42"/>
      <c r="E609" s="42"/>
      <c r="F609" s="42"/>
      <c r="G609" s="111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</row>
    <row r="610" spans="1:24" ht="16">
      <c r="A610" s="42"/>
      <c r="B610" s="42"/>
      <c r="C610" s="42"/>
      <c r="D610" s="42"/>
      <c r="E610" s="42"/>
      <c r="F610" s="42"/>
      <c r="G610" s="111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</row>
    <row r="611" spans="1:24" ht="16">
      <c r="A611" s="42"/>
      <c r="B611" s="42"/>
      <c r="C611" s="42"/>
      <c r="D611" s="42"/>
      <c r="E611" s="42"/>
      <c r="F611" s="42"/>
      <c r="G611" s="111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</row>
    <row r="612" spans="1:24" ht="16">
      <c r="A612" s="42"/>
      <c r="B612" s="42"/>
      <c r="C612" s="42"/>
      <c r="D612" s="42"/>
      <c r="E612" s="42"/>
      <c r="F612" s="42"/>
      <c r="G612" s="111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</row>
    <row r="613" spans="1:24" ht="16">
      <c r="A613" s="42"/>
      <c r="B613" s="42"/>
      <c r="C613" s="42"/>
      <c r="D613" s="42"/>
      <c r="E613" s="42"/>
      <c r="F613" s="42"/>
      <c r="G613" s="111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</row>
    <row r="614" spans="1:24" ht="16">
      <c r="A614" s="42"/>
      <c r="B614" s="42"/>
      <c r="C614" s="42"/>
      <c r="D614" s="42"/>
      <c r="E614" s="42"/>
      <c r="F614" s="42"/>
      <c r="G614" s="111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</row>
    <row r="615" spans="1:24" ht="16">
      <c r="A615" s="42"/>
      <c r="B615" s="42"/>
      <c r="C615" s="42"/>
      <c r="D615" s="42"/>
      <c r="E615" s="42"/>
      <c r="F615" s="42"/>
      <c r="G615" s="111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</row>
    <row r="616" spans="1:24" ht="16">
      <c r="A616" s="42"/>
      <c r="B616" s="42"/>
      <c r="C616" s="42"/>
      <c r="D616" s="42"/>
      <c r="E616" s="42"/>
      <c r="F616" s="42"/>
      <c r="G616" s="111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</row>
    <row r="617" spans="1:24" ht="16">
      <c r="A617" s="42"/>
      <c r="B617" s="42"/>
      <c r="C617" s="42"/>
      <c r="D617" s="42"/>
      <c r="E617" s="42"/>
      <c r="F617" s="42"/>
      <c r="G617" s="111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</row>
    <row r="618" spans="1:24" ht="16">
      <c r="A618" s="42"/>
      <c r="B618" s="42"/>
      <c r="C618" s="42"/>
      <c r="D618" s="42"/>
      <c r="E618" s="42"/>
      <c r="F618" s="42"/>
      <c r="G618" s="111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</row>
    <row r="619" spans="1:24" ht="16">
      <c r="A619" s="42"/>
      <c r="B619" s="42"/>
      <c r="C619" s="42"/>
      <c r="D619" s="42"/>
      <c r="E619" s="42"/>
      <c r="F619" s="42"/>
      <c r="G619" s="111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</row>
    <row r="620" spans="1:24" ht="16">
      <c r="A620" s="42"/>
      <c r="B620" s="42"/>
      <c r="C620" s="42"/>
      <c r="D620" s="42"/>
      <c r="E620" s="42"/>
      <c r="F620" s="42"/>
      <c r="G620" s="111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</row>
    <row r="621" spans="1:24" ht="16">
      <c r="A621" s="42"/>
      <c r="B621" s="42"/>
      <c r="C621" s="42"/>
      <c r="D621" s="42"/>
      <c r="E621" s="42"/>
      <c r="F621" s="42"/>
      <c r="G621" s="111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</row>
    <row r="622" spans="1:24" ht="16">
      <c r="A622" s="42"/>
      <c r="B622" s="42"/>
      <c r="C622" s="42"/>
      <c r="D622" s="42"/>
      <c r="E622" s="42"/>
      <c r="F622" s="42"/>
      <c r="G622" s="111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</row>
    <row r="623" spans="1:24" ht="16">
      <c r="A623" s="42"/>
      <c r="B623" s="42"/>
      <c r="C623" s="42"/>
      <c r="D623" s="42"/>
      <c r="E623" s="42"/>
      <c r="F623" s="42"/>
      <c r="G623" s="111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</row>
    <row r="624" spans="1:24" ht="16">
      <c r="A624" s="42"/>
      <c r="B624" s="42"/>
      <c r="C624" s="42"/>
      <c r="D624" s="42"/>
      <c r="E624" s="42"/>
      <c r="F624" s="42"/>
      <c r="G624" s="111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</row>
    <row r="625" spans="1:24" ht="16">
      <c r="A625" s="42"/>
      <c r="B625" s="42"/>
      <c r="C625" s="42"/>
      <c r="D625" s="42"/>
      <c r="E625" s="42"/>
      <c r="F625" s="42"/>
      <c r="G625" s="111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</row>
    <row r="626" spans="1:24" ht="16">
      <c r="A626" s="42"/>
      <c r="B626" s="42"/>
      <c r="C626" s="42"/>
      <c r="D626" s="42"/>
      <c r="E626" s="42"/>
      <c r="F626" s="42"/>
      <c r="G626" s="111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</row>
    <row r="627" spans="1:24" ht="16">
      <c r="A627" s="42"/>
      <c r="B627" s="42"/>
      <c r="C627" s="42"/>
      <c r="D627" s="42"/>
      <c r="E627" s="42"/>
      <c r="F627" s="42"/>
      <c r="G627" s="111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</row>
    <row r="628" spans="1:24" ht="16">
      <c r="A628" s="42"/>
      <c r="B628" s="42"/>
      <c r="C628" s="42"/>
      <c r="D628" s="42"/>
      <c r="E628" s="42"/>
      <c r="F628" s="42"/>
      <c r="G628" s="111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</row>
    <row r="629" spans="1:24" ht="16">
      <c r="A629" s="42"/>
      <c r="B629" s="42"/>
      <c r="C629" s="42"/>
      <c r="D629" s="42"/>
      <c r="E629" s="42"/>
      <c r="F629" s="42"/>
      <c r="G629" s="111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</row>
    <row r="630" spans="1:24" ht="16">
      <c r="A630" s="42"/>
      <c r="B630" s="42"/>
      <c r="C630" s="42"/>
      <c r="D630" s="42"/>
      <c r="E630" s="42"/>
      <c r="F630" s="42"/>
      <c r="G630" s="111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</row>
    <row r="631" spans="1:24" ht="16">
      <c r="A631" s="42"/>
      <c r="B631" s="42"/>
      <c r="C631" s="42"/>
      <c r="D631" s="42"/>
      <c r="E631" s="42"/>
      <c r="F631" s="42"/>
      <c r="G631" s="111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</row>
    <row r="632" spans="1:24" ht="16">
      <c r="A632" s="42"/>
      <c r="B632" s="42"/>
      <c r="C632" s="42"/>
      <c r="D632" s="42"/>
      <c r="E632" s="42"/>
      <c r="F632" s="42"/>
      <c r="G632" s="111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</row>
    <row r="633" spans="1:24" ht="16">
      <c r="A633" s="42"/>
      <c r="B633" s="42"/>
      <c r="C633" s="42"/>
      <c r="D633" s="42"/>
      <c r="E633" s="42"/>
      <c r="F633" s="42"/>
      <c r="G633" s="111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</row>
    <row r="634" spans="1:24" ht="16">
      <c r="A634" s="42"/>
      <c r="B634" s="42"/>
      <c r="C634" s="42"/>
      <c r="D634" s="42"/>
      <c r="E634" s="42"/>
      <c r="F634" s="42"/>
      <c r="G634" s="111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</row>
    <row r="635" spans="1:24" ht="16">
      <c r="A635" s="42"/>
      <c r="B635" s="42"/>
      <c r="C635" s="42"/>
      <c r="D635" s="42"/>
      <c r="E635" s="42"/>
      <c r="F635" s="42"/>
      <c r="G635" s="111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</row>
    <row r="636" spans="1:24" ht="16">
      <c r="A636" s="42"/>
      <c r="B636" s="42"/>
      <c r="C636" s="42"/>
      <c r="D636" s="42"/>
      <c r="E636" s="42"/>
      <c r="F636" s="42"/>
      <c r="G636" s="111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</row>
    <row r="637" spans="1:24" ht="16">
      <c r="A637" s="42"/>
      <c r="B637" s="42"/>
      <c r="C637" s="42"/>
      <c r="D637" s="42"/>
      <c r="E637" s="42"/>
      <c r="F637" s="42"/>
      <c r="G637" s="111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</row>
    <row r="638" spans="1:24" ht="16">
      <c r="A638" s="42"/>
      <c r="B638" s="42"/>
      <c r="C638" s="42"/>
      <c r="D638" s="42"/>
      <c r="E638" s="42"/>
      <c r="F638" s="42"/>
      <c r="G638" s="111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</row>
    <row r="639" spans="1:24" ht="16">
      <c r="A639" s="42"/>
      <c r="B639" s="42"/>
      <c r="C639" s="42"/>
      <c r="D639" s="42"/>
      <c r="E639" s="42"/>
      <c r="F639" s="42"/>
      <c r="G639" s="111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</row>
    <row r="640" spans="1:24" ht="16">
      <c r="A640" s="42"/>
      <c r="B640" s="42"/>
      <c r="C640" s="42"/>
      <c r="D640" s="42"/>
      <c r="E640" s="42"/>
      <c r="F640" s="42"/>
      <c r="G640" s="111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</row>
    <row r="641" spans="1:24" ht="16">
      <c r="A641" s="42"/>
      <c r="B641" s="42"/>
      <c r="C641" s="42"/>
      <c r="D641" s="42"/>
      <c r="E641" s="42"/>
      <c r="F641" s="42"/>
      <c r="G641" s="111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</row>
    <row r="642" spans="1:24" ht="16">
      <c r="A642" s="42"/>
      <c r="B642" s="42"/>
      <c r="C642" s="42"/>
      <c r="D642" s="42"/>
      <c r="E642" s="42"/>
      <c r="F642" s="42"/>
      <c r="G642" s="111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</row>
    <row r="643" spans="1:24" ht="16">
      <c r="A643" s="42"/>
      <c r="B643" s="42"/>
      <c r="C643" s="42"/>
      <c r="D643" s="42"/>
      <c r="E643" s="42"/>
      <c r="F643" s="42"/>
      <c r="G643" s="111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</row>
    <row r="644" spans="1:24" ht="16">
      <c r="A644" s="42"/>
      <c r="B644" s="42"/>
      <c r="C644" s="42"/>
      <c r="D644" s="42"/>
      <c r="E644" s="42"/>
      <c r="F644" s="42"/>
      <c r="G644" s="111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</row>
    <row r="645" spans="1:24" ht="16">
      <c r="A645" s="42"/>
      <c r="B645" s="42"/>
      <c r="C645" s="42"/>
      <c r="D645" s="42"/>
      <c r="E645" s="42"/>
      <c r="F645" s="42"/>
      <c r="G645" s="111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</row>
    <row r="646" spans="1:24" ht="16">
      <c r="A646" s="42"/>
      <c r="B646" s="42"/>
      <c r="C646" s="42"/>
      <c r="D646" s="42"/>
      <c r="E646" s="42"/>
      <c r="F646" s="42"/>
      <c r="G646" s="111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</row>
    <row r="647" spans="1:24" ht="16">
      <c r="A647" s="42"/>
      <c r="B647" s="42"/>
      <c r="C647" s="42"/>
      <c r="D647" s="42"/>
      <c r="E647" s="42"/>
      <c r="F647" s="42"/>
      <c r="G647" s="111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</row>
    <row r="648" spans="1:24" ht="16">
      <c r="A648" s="42"/>
      <c r="B648" s="42"/>
      <c r="C648" s="42"/>
      <c r="D648" s="42"/>
      <c r="E648" s="42"/>
      <c r="F648" s="42"/>
      <c r="G648" s="111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</row>
    <row r="649" spans="1:24" ht="16">
      <c r="A649" s="42"/>
      <c r="B649" s="42"/>
      <c r="C649" s="42"/>
      <c r="D649" s="42"/>
      <c r="E649" s="42"/>
      <c r="F649" s="42"/>
      <c r="G649" s="111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</row>
    <row r="650" spans="1:24" ht="16">
      <c r="A650" s="42"/>
      <c r="B650" s="42"/>
      <c r="C650" s="42"/>
      <c r="D650" s="42"/>
      <c r="E650" s="42"/>
      <c r="F650" s="42"/>
      <c r="G650" s="111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</row>
    <row r="651" spans="1:24" ht="16">
      <c r="A651" s="42"/>
      <c r="B651" s="42"/>
      <c r="C651" s="42"/>
      <c r="D651" s="42"/>
      <c r="E651" s="42"/>
      <c r="F651" s="42"/>
      <c r="G651" s="111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</row>
    <row r="652" spans="1:24" ht="16">
      <c r="A652" s="42"/>
      <c r="B652" s="42"/>
      <c r="C652" s="42"/>
      <c r="D652" s="42"/>
      <c r="E652" s="42"/>
      <c r="F652" s="42"/>
      <c r="G652" s="111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</row>
    <row r="653" spans="1:24" ht="16">
      <c r="A653" s="42"/>
      <c r="B653" s="42"/>
      <c r="C653" s="42"/>
      <c r="D653" s="42"/>
      <c r="E653" s="42"/>
      <c r="F653" s="42"/>
      <c r="G653" s="111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</row>
    <row r="654" spans="1:24" ht="16">
      <c r="A654" s="42"/>
      <c r="B654" s="42"/>
      <c r="C654" s="42"/>
      <c r="D654" s="42"/>
      <c r="E654" s="42"/>
      <c r="F654" s="42"/>
      <c r="G654" s="111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</row>
    <row r="655" spans="1:24" ht="16">
      <c r="A655" s="42"/>
      <c r="B655" s="42"/>
      <c r="C655" s="42"/>
      <c r="D655" s="42"/>
      <c r="E655" s="42"/>
      <c r="F655" s="42"/>
      <c r="G655" s="111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</row>
    <row r="656" spans="1:24" ht="16">
      <c r="A656" s="42"/>
      <c r="B656" s="42"/>
      <c r="C656" s="42"/>
      <c r="D656" s="42"/>
      <c r="E656" s="42"/>
      <c r="F656" s="42"/>
      <c r="G656" s="111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</row>
    <row r="657" spans="1:24" ht="16">
      <c r="A657" s="42"/>
      <c r="B657" s="42"/>
      <c r="C657" s="42"/>
      <c r="D657" s="42"/>
      <c r="E657" s="42"/>
      <c r="F657" s="42"/>
      <c r="G657" s="111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</row>
    <row r="658" spans="1:24" ht="16">
      <c r="A658" s="42"/>
      <c r="B658" s="42"/>
      <c r="C658" s="42"/>
      <c r="D658" s="42"/>
      <c r="E658" s="42"/>
      <c r="F658" s="42"/>
      <c r="G658" s="111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</row>
    <row r="659" spans="1:24" ht="16">
      <c r="A659" s="42"/>
      <c r="B659" s="42"/>
      <c r="C659" s="42"/>
      <c r="D659" s="42"/>
      <c r="E659" s="42"/>
      <c r="F659" s="42"/>
      <c r="G659" s="111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</row>
    <row r="660" spans="1:24" ht="16">
      <c r="A660" s="42"/>
      <c r="B660" s="42"/>
      <c r="C660" s="42"/>
      <c r="D660" s="42"/>
      <c r="E660" s="42"/>
      <c r="F660" s="42"/>
      <c r="G660" s="111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</row>
    <row r="661" spans="1:24" ht="16">
      <c r="A661" s="42"/>
      <c r="B661" s="42"/>
      <c r="C661" s="42"/>
      <c r="D661" s="42"/>
      <c r="E661" s="42"/>
      <c r="F661" s="42"/>
      <c r="G661" s="111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</row>
    <row r="662" spans="1:24" ht="16">
      <c r="A662" s="42"/>
      <c r="B662" s="42"/>
      <c r="C662" s="42"/>
      <c r="D662" s="42"/>
      <c r="E662" s="42"/>
      <c r="F662" s="42"/>
      <c r="G662" s="111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</row>
    <row r="663" spans="1:24" ht="16">
      <c r="A663" s="42"/>
      <c r="B663" s="42"/>
      <c r="C663" s="42"/>
      <c r="D663" s="42"/>
      <c r="E663" s="42"/>
      <c r="F663" s="42"/>
      <c r="G663" s="111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</row>
    <row r="664" spans="1:24" ht="16">
      <c r="A664" s="42"/>
      <c r="B664" s="42"/>
      <c r="C664" s="42"/>
      <c r="D664" s="42"/>
      <c r="E664" s="42"/>
      <c r="F664" s="42"/>
      <c r="G664" s="111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</row>
    <row r="665" spans="1:24" ht="16">
      <c r="A665" s="42"/>
      <c r="B665" s="42"/>
      <c r="C665" s="42"/>
      <c r="D665" s="42"/>
      <c r="E665" s="42"/>
      <c r="F665" s="42"/>
      <c r="G665" s="111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</row>
    <row r="666" spans="1:24" ht="16">
      <c r="A666" s="42"/>
      <c r="B666" s="42"/>
      <c r="C666" s="42"/>
      <c r="D666" s="42"/>
      <c r="E666" s="42"/>
      <c r="F666" s="42"/>
      <c r="G666" s="111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</row>
    <row r="667" spans="1:24" ht="16">
      <c r="A667" s="42"/>
      <c r="B667" s="42"/>
      <c r="C667" s="42"/>
      <c r="D667" s="42"/>
      <c r="E667" s="42"/>
      <c r="F667" s="42"/>
      <c r="G667" s="111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</row>
    <row r="668" spans="1:24" ht="16">
      <c r="A668" s="42"/>
      <c r="B668" s="42"/>
      <c r="C668" s="42"/>
      <c r="D668" s="42"/>
      <c r="E668" s="42"/>
      <c r="F668" s="42"/>
      <c r="G668" s="111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</row>
    <row r="669" spans="1:24" ht="16">
      <c r="A669" s="42"/>
      <c r="B669" s="42"/>
      <c r="C669" s="42"/>
      <c r="D669" s="42"/>
      <c r="E669" s="42"/>
      <c r="F669" s="42"/>
      <c r="G669" s="111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</row>
    <row r="670" spans="1:24" ht="16">
      <c r="A670" s="42"/>
      <c r="B670" s="42"/>
      <c r="C670" s="42"/>
      <c r="D670" s="42"/>
      <c r="E670" s="42"/>
      <c r="F670" s="42"/>
      <c r="G670" s="111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</row>
    <row r="671" spans="1:24" ht="16">
      <c r="A671" s="42"/>
      <c r="B671" s="42"/>
      <c r="C671" s="42"/>
      <c r="D671" s="42"/>
      <c r="E671" s="42"/>
      <c r="F671" s="42"/>
      <c r="G671" s="111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</row>
    <row r="672" spans="1:24" ht="16">
      <c r="A672" s="42"/>
      <c r="B672" s="42"/>
      <c r="C672" s="42"/>
      <c r="D672" s="42"/>
      <c r="E672" s="42"/>
      <c r="F672" s="42"/>
      <c r="G672" s="111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</row>
    <row r="673" spans="1:24" ht="16">
      <c r="A673" s="42"/>
      <c r="B673" s="42"/>
      <c r="C673" s="42"/>
      <c r="D673" s="42"/>
      <c r="E673" s="42"/>
      <c r="F673" s="42"/>
      <c r="G673" s="111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</row>
    <row r="674" spans="1:24" ht="16">
      <c r="A674" s="42"/>
      <c r="B674" s="42"/>
      <c r="C674" s="42"/>
      <c r="D674" s="42"/>
      <c r="E674" s="42"/>
      <c r="F674" s="42"/>
      <c r="G674" s="111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</row>
    <row r="675" spans="1:24" ht="16">
      <c r="A675" s="42"/>
      <c r="B675" s="42"/>
      <c r="C675" s="42"/>
      <c r="D675" s="42"/>
      <c r="E675" s="42"/>
      <c r="F675" s="42"/>
      <c r="G675" s="111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</row>
    <row r="676" spans="1:24" ht="16">
      <c r="A676" s="42"/>
      <c r="B676" s="42"/>
      <c r="C676" s="42"/>
      <c r="D676" s="42"/>
      <c r="E676" s="42"/>
      <c r="F676" s="42"/>
      <c r="G676" s="111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</row>
    <row r="677" spans="1:24" ht="16">
      <c r="A677" s="42"/>
      <c r="B677" s="42"/>
      <c r="C677" s="42"/>
      <c r="D677" s="42"/>
      <c r="E677" s="42"/>
      <c r="F677" s="42"/>
      <c r="G677" s="111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</row>
    <row r="678" spans="1:24" ht="16">
      <c r="A678" s="42"/>
      <c r="B678" s="42"/>
      <c r="C678" s="42"/>
      <c r="D678" s="42"/>
      <c r="E678" s="42"/>
      <c r="F678" s="42"/>
      <c r="G678" s="111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</row>
    <row r="679" spans="1:24" ht="16">
      <c r="A679" s="42"/>
      <c r="B679" s="42"/>
      <c r="C679" s="42"/>
      <c r="D679" s="42"/>
      <c r="E679" s="42"/>
      <c r="F679" s="42"/>
      <c r="G679" s="111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</row>
    <row r="680" spans="1:24" ht="16">
      <c r="A680" s="42"/>
      <c r="B680" s="42"/>
      <c r="C680" s="42"/>
      <c r="D680" s="42"/>
      <c r="E680" s="42"/>
      <c r="F680" s="42"/>
      <c r="G680" s="111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</row>
    <row r="681" spans="1:24" ht="16">
      <c r="A681" s="42"/>
      <c r="B681" s="42"/>
      <c r="C681" s="42"/>
      <c r="D681" s="42"/>
      <c r="E681" s="42"/>
      <c r="F681" s="42"/>
      <c r="G681" s="111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</row>
    <row r="682" spans="1:24" ht="16">
      <c r="A682" s="42"/>
      <c r="B682" s="42"/>
      <c r="C682" s="42"/>
      <c r="D682" s="42"/>
      <c r="E682" s="42"/>
      <c r="F682" s="42"/>
      <c r="G682" s="111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</row>
    <row r="683" spans="1:24" ht="16">
      <c r="A683" s="42"/>
      <c r="B683" s="42"/>
      <c r="C683" s="42"/>
      <c r="D683" s="42"/>
      <c r="E683" s="42"/>
      <c r="F683" s="42"/>
      <c r="G683" s="111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</row>
    <row r="684" spans="1:24" ht="16">
      <c r="A684" s="42"/>
      <c r="B684" s="42"/>
      <c r="C684" s="42"/>
      <c r="D684" s="42"/>
      <c r="E684" s="42"/>
      <c r="F684" s="42"/>
      <c r="G684" s="111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</row>
    <row r="685" spans="1:24" ht="16">
      <c r="A685" s="42"/>
      <c r="B685" s="42"/>
      <c r="C685" s="42"/>
      <c r="D685" s="42"/>
      <c r="E685" s="42"/>
      <c r="F685" s="42"/>
      <c r="G685" s="111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</row>
    <row r="686" spans="1:24" ht="16">
      <c r="A686" s="42"/>
      <c r="B686" s="42"/>
      <c r="C686" s="42"/>
      <c r="D686" s="42"/>
      <c r="E686" s="42"/>
      <c r="F686" s="42"/>
      <c r="G686" s="111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</row>
    <row r="687" spans="1:24" ht="16">
      <c r="A687" s="42"/>
      <c r="B687" s="42"/>
      <c r="C687" s="42"/>
      <c r="D687" s="42"/>
      <c r="E687" s="42"/>
      <c r="F687" s="42"/>
      <c r="G687" s="111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</row>
    <row r="688" spans="1:24" ht="16">
      <c r="A688" s="42"/>
      <c r="B688" s="42"/>
      <c r="C688" s="42"/>
      <c r="D688" s="42"/>
      <c r="E688" s="42"/>
      <c r="F688" s="42"/>
      <c r="G688" s="111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</row>
    <row r="689" spans="1:24" ht="16">
      <c r="A689" s="42"/>
      <c r="B689" s="42"/>
      <c r="C689" s="42"/>
      <c r="D689" s="42"/>
      <c r="E689" s="42"/>
      <c r="F689" s="42"/>
      <c r="G689" s="111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</row>
    <row r="690" spans="1:24" ht="16">
      <c r="A690" s="42"/>
      <c r="B690" s="42"/>
      <c r="C690" s="42"/>
      <c r="D690" s="42"/>
      <c r="E690" s="42"/>
      <c r="F690" s="42"/>
      <c r="G690" s="111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</row>
    <row r="691" spans="1:24" ht="16">
      <c r="A691" s="42"/>
      <c r="B691" s="42"/>
      <c r="C691" s="42"/>
      <c r="D691" s="42"/>
      <c r="E691" s="42"/>
      <c r="F691" s="42"/>
      <c r="G691" s="111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</row>
    <row r="692" spans="1:24" ht="16">
      <c r="A692" s="42"/>
      <c r="B692" s="42"/>
      <c r="C692" s="42"/>
      <c r="D692" s="42"/>
      <c r="E692" s="42"/>
      <c r="F692" s="42"/>
      <c r="G692" s="111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</row>
    <row r="693" spans="1:24" ht="16">
      <c r="A693" s="42"/>
      <c r="B693" s="42"/>
      <c r="C693" s="42"/>
      <c r="D693" s="42"/>
      <c r="E693" s="42"/>
      <c r="F693" s="42"/>
      <c r="G693" s="111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</row>
    <row r="694" spans="1:24" ht="16">
      <c r="A694" s="42"/>
      <c r="B694" s="42"/>
      <c r="C694" s="42"/>
      <c r="D694" s="42"/>
      <c r="E694" s="42"/>
      <c r="F694" s="42"/>
      <c r="G694" s="111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</row>
    <row r="695" spans="1:24" ht="16">
      <c r="A695" s="42"/>
      <c r="B695" s="42"/>
      <c r="C695" s="42"/>
      <c r="D695" s="42"/>
      <c r="E695" s="42"/>
      <c r="F695" s="42"/>
      <c r="G695" s="111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</row>
    <row r="696" spans="1:24" ht="16">
      <c r="A696" s="42"/>
      <c r="B696" s="42"/>
      <c r="C696" s="42"/>
      <c r="D696" s="42"/>
      <c r="E696" s="42"/>
      <c r="F696" s="42"/>
      <c r="G696" s="111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</row>
    <row r="697" spans="1:24" ht="16">
      <c r="A697" s="42"/>
      <c r="B697" s="42"/>
      <c r="C697" s="42"/>
      <c r="D697" s="42"/>
      <c r="E697" s="42"/>
      <c r="F697" s="42"/>
      <c r="G697" s="111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</row>
    <row r="698" spans="1:24" ht="16">
      <c r="A698" s="42"/>
      <c r="B698" s="42"/>
      <c r="C698" s="42"/>
      <c r="D698" s="42"/>
      <c r="E698" s="42"/>
      <c r="F698" s="42"/>
      <c r="G698" s="111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</row>
    <row r="699" spans="1:24" ht="16">
      <c r="A699" s="42"/>
      <c r="B699" s="42"/>
      <c r="C699" s="42"/>
      <c r="D699" s="42"/>
      <c r="E699" s="42"/>
      <c r="F699" s="42"/>
      <c r="G699" s="111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</row>
    <row r="700" spans="1:24" ht="16">
      <c r="A700" s="42"/>
      <c r="B700" s="42"/>
      <c r="C700" s="42"/>
      <c r="D700" s="42"/>
      <c r="E700" s="42"/>
      <c r="F700" s="42"/>
      <c r="G700" s="111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</row>
    <row r="701" spans="1:24" ht="16">
      <c r="A701" s="42"/>
      <c r="B701" s="42"/>
      <c r="C701" s="42"/>
      <c r="D701" s="42"/>
      <c r="E701" s="42"/>
      <c r="F701" s="42"/>
      <c r="G701" s="111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</row>
    <row r="702" spans="1:24" ht="16">
      <c r="A702" s="42"/>
      <c r="B702" s="42"/>
      <c r="C702" s="42"/>
      <c r="D702" s="42"/>
      <c r="E702" s="42"/>
      <c r="F702" s="42"/>
      <c r="G702" s="111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</row>
    <row r="703" spans="1:24" ht="16">
      <c r="A703" s="42"/>
      <c r="B703" s="42"/>
      <c r="C703" s="42"/>
      <c r="D703" s="42"/>
      <c r="E703" s="42"/>
      <c r="F703" s="42"/>
      <c r="G703" s="111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</row>
    <row r="704" spans="1:24" ht="16">
      <c r="A704" s="42"/>
      <c r="B704" s="42"/>
      <c r="C704" s="42"/>
      <c r="D704" s="42"/>
      <c r="E704" s="42"/>
      <c r="F704" s="42"/>
      <c r="G704" s="111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</row>
    <row r="705" spans="1:24" ht="16">
      <c r="A705" s="42"/>
      <c r="B705" s="42"/>
      <c r="C705" s="42"/>
      <c r="D705" s="42"/>
      <c r="E705" s="42"/>
      <c r="F705" s="42"/>
      <c r="G705" s="111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</row>
    <row r="706" spans="1:24" ht="16">
      <c r="A706" s="42"/>
      <c r="B706" s="42"/>
      <c r="C706" s="42"/>
      <c r="D706" s="42"/>
      <c r="E706" s="42"/>
      <c r="F706" s="42"/>
      <c r="G706" s="111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</row>
    <row r="707" spans="1:24" ht="16">
      <c r="A707" s="42"/>
      <c r="B707" s="42"/>
      <c r="C707" s="42"/>
      <c r="D707" s="42"/>
      <c r="E707" s="42"/>
      <c r="F707" s="42"/>
      <c r="G707" s="111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</row>
    <row r="708" spans="1:24" ht="16">
      <c r="A708" s="42"/>
      <c r="B708" s="42"/>
      <c r="C708" s="42"/>
      <c r="D708" s="42"/>
      <c r="E708" s="42"/>
      <c r="F708" s="42"/>
      <c r="G708" s="111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</row>
    <row r="709" spans="1:24" ht="16">
      <c r="A709" s="42"/>
      <c r="B709" s="42"/>
      <c r="C709" s="42"/>
      <c r="D709" s="42"/>
      <c r="E709" s="42"/>
      <c r="F709" s="42"/>
      <c r="G709" s="111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</row>
    <row r="710" spans="1:24" ht="16">
      <c r="A710" s="42"/>
      <c r="B710" s="42"/>
      <c r="C710" s="42"/>
      <c r="D710" s="42"/>
      <c r="E710" s="42"/>
      <c r="F710" s="42"/>
      <c r="G710" s="111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</row>
    <row r="711" spans="1:24" ht="16">
      <c r="A711" s="42"/>
      <c r="B711" s="42"/>
      <c r="C711" s="42"/>
      <c r="D711" s="42"/>
      <c r="E711" s="42"/>
      <c r="F711" s="42"/>
      <c r="G711" s="111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</row>
    <row r="712" spans="1:24" ht="16">
      <c r="A712" s="42"/>
      <c r="B712" s="42"/>
      <c r="C712" s="42"/>
      <c r="D712" s="42"/>
      <c r="E712" s="42"/>
      <c r="F712" s="42"/>
      <c r="G712" s="111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</row>
    <row r="713" spans="1:24" ht="16">
      <c r="A713" s="42"/>
      <c r="B713" s="42"/>
      <c r="C713" s="42"/>
      <c r="D713" s="42"/>
      <c r="E713" s="42"/>
      <c r="F713" s="42"/>
      <c r="G713" s="111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</row>
    <row r="714" spans="1:24" ht="16">
      <c r="A714" s="42"/>
      <c r="B714" s="42"/>
      <c r="C714" s="42"/>
      <c r="D714" s="42"/>
      <c r="E714" s="42"/>
      <c r="F714" s="42"/>
      <c r="G714" s="111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</row>
    <row r="715" spans="1:24" ht="16">
      <c r="A715" s="42"/>
      <c r="B715" s="42"/>
      <c r="C715" s="42"/>
      <c r="D715" s="42"/>
      <c r="E715" s="42"/>
      <c r="F715" s="42"/>
      <c r="G715" s="111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</row>
    <row r="716" spans="1:24" ht="16">
      <c r="A716" s="42"/>
      <c r="B716" s="42"/>
      <c r="C716" s="42"/>
      <c r="D716" s="42"/>
      <c r="E716" s="42"/>
      <c r="F716" s="42"/>
      <c r="G716" s="111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</row>
    <row r="717" spans="1:24" ht="16">
      <c r="A717" s="42"/>
      <c r="B717" s="42"/>
      <c r="C717" s="42"/>
      <c r="D717" s="42"/>
      <c r="E717" s="42"/>
      <c r="F717" s="42"/>
      <c r="G717" s="111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</row>
    <row r="718" spans="1:24" ht="16">
      <c r="A718" s="42"/>
      <c r="B718" s="42"/>
      <c r="C718" s="42"/>
      <c r="D718" s="42"/>
      <c r="E718" s="42"/>
      <c r="F718" s="42"/>
      <c r="G718" s="111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</row>
    <row r="719" spans="1:24" ht="16">
      <c r="A719" s="42"/>
      <c r="B719" s="42"/>
      <c r="C719" s="42"/>
      <c r="D719" s="42"/>
      <c r="E719" s="42"/>
      <c r="F719" s="42"/>
      <c r="G719" s="111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</row>
    <row r="720" spans="1:24" ht="16">
      <c r="A720" s="42"/>
      <c r="B720" s="42"/>
      <c r="C720" s="42"/>
      <c r="D720" s="42"/>
      <c r="E720" s="42"/>
      <c r="F720" s="42"/>
      <c r="G720" s="111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</row>
    <row r="721" spans="1:24" ht="16">
      <c r="A721" s="42"/>
      <c r="B721" s="42"/>
      <c r="C721" s="42"/>
      <c r="D721" s="42"/>
      <c r="E721" s="42"/>
      <c r="F721" s="42"/>
      <c r="G721" s="111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</row>
    <row r="722" spans="1:24" ht="16">
      <c r="A722" s="42"/>
      <c r="B722" s="42"/>
      <c r="C722" s="42"/>
      <c r="D722" s="42"/>
      <c r="E722" s="42"/>
      <c r="F722" s="42"/>
      <c r="G722" s="111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</row>
    <row r="723" spans="1:24" ht="16">
      <c r="A723" s="42"/>
      <c r="B723" s="42"/>
      <c r="C723" s="42"/>
      <c r="D723" s="42"/>
      <c r="E723" s="42"/>
      <c r="F723" s="42"/>
      <c r="G723" s="111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</row>
    <row r="724" spans="1:24" ht="16">
      <c r="A724" s="42"/>
      <c r="B724" s="42"/>
      <c r="C724" s="42"/>
      <c r="D724" s="42"/>
      <c r="E724" s="42"/>
      <c r="F724" s="42"/>
      <c r="G724" s="111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</row>
    <row r="725" spans="1:24" ht="16">
      <c r="A725" s="42"/>
      <c r="B725" s="42"/>
      <c r="C725" s="42"/>
      <c r="D725" s="42"/>
      <c r="E725" s="42"/>
      <c r="F725" s="42"/>
      <c r="G725" s="111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</row>
    <row r="726" spans="1:24" ht="16">
      <c r="A726" s="42"/>
      <c r="B726" s="42"/>
      <c r="C726" s="42"/>
      <c r="D726" s="42"/>
      <c r="E726" s="42"/>
      <c r="F726" s="42"/>
      <c r="G726" s="111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</row>
    <row r="727" spans="1:24" ht="16">
      <c r="A727" s="42"/>
      <c r="B727" s="42"/>
      <c r="C727" s="42"/>
      <c r="D727" s="42"/>
      <c r="E727" s="42"/>
      <c r="F727" s="42"/>
      <c r="G727" s="111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</row>
    <row r="728" spans="1:24" ht="16">
      <c r="A728" s="42"/>
      <c r="B728" s="42"/>
      <c r="C728" s="42"/>
      <c r="D728" s="42"/>
      <c r="E728" s="42"/>
      <c r="F728" s="42"/>
      <c r="G728" s="111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</row>
    <row r="729" spans="1:24" ht="16">
      <c r="A729" s="42"/>
      <c r="B729" s="42"/>
      <c r="C729" s="42"/>
      <c r="D729" s="42"/>
      <c r="E729" s="42"/>
      <c r="F729" s="42"/>
      <c r="G729" s="111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</row>
    <row r="730" spans="1:24" ht="16">
      <c r="A730" s="42"/>
      <c r="B730" s="42"/>
      <c r="C730" s="42"/>
      <c r="D730" s="42"/>
      <c r="E730" s="42"/>
      <c r="F730" s="42"/>
      <c r="G730" s="111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</row>
    <row r="731" spans="1:24" ht="16">
      <c r="A731" s="42"/>
      <c r="B731" s="42"/>
      <c r="C731" s="42"/>
      <c r="D731" s="42"/>
      <c r="E731" s="42"/>
      <c r="F731" s="42"/>
      <c r="G731" s="111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</row>
    <row r="732" spans="1:24" ht="16">
      <c r="A732" s="42"/>
      <c r="B732" s="42"/>
      <c r="C732" s="42"/>
      <c r="D732" s="42"/>
      <c r="E732" s="42"/>
      <c r="F732" s="42"/>
      <c r="G732" s="111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</row>
    <row r="733" spans="1:24" ht="16">
      <c r="A733" s="42"/>
      <c r="B733" s="42"/>
      <c r="C733" s="42"/>
      <c r="D733" s="42"/>
      <c r="E733" s="42"/>
      <c r="F733" s="42"/>
      <c r="G733" s="111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</row>
    <row r="734" spans="1:24" ht="16">
      <c r="A734" s="42"/>
      <c r="B734" s="42"/>
      <c r="C734" s="42"/>
      <c r="D734" s="42"/>
      <c r="E734" s="42"/>
      <c r="F734" s="42"/>
      <c r="G734" s="111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</row>
    <row r="735" spans="1:24" ht="16">
      <c r="A735" s="42"/>
      <c r="B735" s="42"/>
      <c r="C735" s="42"/>
      <c r="D735" s="42"/>
      <c r="E735" s="42"/>
      <c r="F735" s="42"/>
      <c r="G735" s="111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</row>
    <row r="736" spans="1:24" ht="16">
      <c r="A736" s="42"/>
      <c r="B736" s="42"/>
      <c r="C736" s="42"/>
      <c r="D736" s="42"/>
      <c r="E736" s="42"/>
      <c r="F736" s="42"/>
      <c r="G736" s="111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</row>
    <row r="737" spans="1:24" ht="16">
      <c r="A737" s="42"/>
      <c r="B737" s="42"/>
      <c r="C737" s="42"/>
      <c r="D737" s="42"/>
      <c r="E737" s="42"/>
      <c r="F737" s="42"/>
      <c r="G737" s="111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</row>
    <row r="738" spans="1:24" ht="16">
      <c r="A738" s="42"/>
      <c r="B738" s="42"/>
      <c r="C738" s="42"/>
      <c r="D738" s="42"/>
      <c r="E738" s="42"/>
      <c r="F738" s="42"/>
      <c r="G738" s="111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</row>
    <row r="739" spans="1:24" ht="16">
      <c r="A739" s="42"/>
      <c r="B739" s="42"/>
      <c r="C739" s="42"/>
      <c r="D739" s="42"/>
      <c r="E739" s="42"/>
      <c r="F739" s="42"/>
      <c r="G739" s="111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</row>
    <row r="740" spans="1:24" ht="16">
      <c r="A740" s="42"/>
      <c r="B740" s="42"/>
      <c r="C740" s="42"/>
      <c r="D740" s="42"/>
      <c r="E740" s="42"/>
      <c r="F740" s="42"/>
      <c r="G740" s="111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</row>
    <row r="741" spans="1:24" ht="16">
      <c r="A741" s="42"/>
      <c r="B741" s="42"/>
      <c r="C741" s="42"/>
      <c r="D741" s="42"/>
      <c r="E741" s="42"/>
      <c r="F741" s="42"/>
      <c r="G741" s="111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</row>
    <row r="742" spans="1:24" ht="16">
      <c r="A742" s="42"/>
      <c r="B742" s="42"/>
      <c r="C742" s="42"/>
      <c r="D742" s="42"/>
      <c r="E742" s="42"/>
      <c r="F742" s="42"/>
      <c r="G742" s="111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</row>
    <row r="743" spans="1:24" ht="16">
      <c r="A743" s="42"/>
      <c r="B743" s="42"/>
      <c r="C743" s="42"/>
      <c r="D743" s="42"/>
      <c r="E743" s="42"/>
      <c r="F743" s="42"/>
      <c r="G743" s="111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</row>
    <row r="744" spans="1:24" ht="16">
      <c r="A744" s="42"/>
      <c r="B744" s="42"/>
      <c r="C744" s="42"/>
      <c r="D744" s="42"/>
      <c r="E744" s="42"/>
      <c r="F744" s="42"/>
      <c r="G744" s="111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</row>
    <row r="745" spans="1:24" ht="16">
      <c r="A745" s="42"/>
      <c r="B745" s="42"/>
      <c r="C745" s="42"/>
      <c r="D745" s="42"/>
      <c r="E745" s="42"/>
      <c r="F745" s="42"/>
      <c r="G745" s="111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</row>
    <row r="746" spans="1:24" ht="16">
      <c r="A746" s="42"/>
      <c r="B746" s="42"/>
      <c r="C746" s="42"/>
      <c r="D746" s="42"/>
      <c r="E746" s="42"/>
      <c r="F746" s="42"/>
      <c r="G746" s="111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</row>
    <row r="747" spans="1:24" ht="16">
      <c r="A747" s="42"/>
      <c r="B747" s="42"/>
      <c r="C747" s="42"/>
      <c r="D747" s="42"/>
      <c r="E747" s="42"/>
      <c r="F747" s="42"/>
      <c r="G747" s="111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</row>
    <row r="748" spans="1:24" ht="16">
      <c r="A748" s="42"/>
      <c r="B748" s="42"/>
      <c r="C748" s="42"/>
      <c r="D748" s="42"/>
      <c r="E748" s="42"/>
      <c r="F748" s="42"/>
      <c r="G748" s="111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</row>
    <row r="749" spans="1:24" ht="16">
      <c r="A749" s="42"/>
      <c r="B749" s="42"/>
      <c r="C749" s="42"/>
      <c r="D749" s="42"/>
      <c r="E749" s="42"/>
      <c r="F749" s="42"/>
      <c r="G749" s="111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</row>
    <row r="750" spans="1:24" ht="16">
      <c r="A750" s="42"/>
      <c r="B750" s="42"/>
      <c r="C750" s="42"/>
      <c r="D750" s="42"/>
      <c r="E750" s="42"/>
      <c r="F750" s="42"/>
      <c r="G750" s="111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</row>
    <row r="751" spans="1:24" ht="16">
      <c r="A751" s="42"/>
      <c r="B751" s="42"/>
      <c r="C751" s="42"/>
      <c r="D751" s="42"/>
      <c r="E751" s="42"/>
      <c r="F751" s="42"/>
      <c r="G751" s="111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</row>
    <row r="752" spans="1:24" ht="16">
      <c r="A752" s="42"/>
      <c r="B752" s="42"/>
      <c r="C752" s="42"/>
      <c r="D752" s="42"/>
      <c r="E752" s="42"/>
      <c r="F752" s="42"/>
      <c r="G752" s="111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</row>
    <row r="753" spans="1:24" ht="16">
      <c r="A753" s="42"/>
      <c r="B753" s="42"/>
      <c r="C753" s="42"/>
      <c r="D753" s="42"/>
      <c r="E753" s="42"/>
      <c r="F753" s="42"/>
      <c r="G753" s="111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</row>
    <row r="754" spans="1:24" ht="16">
      <c r="A754" s="42"/>
      <c r="B754" s="42"/>
      <c r="C754" s="42"/>
      <c r="D754" s="42"/>
      <c r="E754" s="42"/>
      <c r="F754" s="42"/>
      <c r="G754" s="111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</row>
    <row r="755" spans="1:24" ht="16">
      <c r="A755" s="42"/>
      <c r="B755" s="42"/>
      <c r="C755" s="42"/>
      <c r="D755" s="42"/>
      <c r="E755" s="42"/>
      <c r="F755" s="42"/>
      <c r="G755" s="111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</row>
    <row r="756" spans="1:24" ht="16">
      <c r="A756" s="42"/>
      <c r="B756" s="42"/>
      <c r="C756" s="42"/>
      <c r="D756" s="42"/>
      <c r="E756" s="42"/>
      <c r="F756" s="42"/>
      <c r="G756" s="111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</row>
    <row r="757" spans="1:24" ht="16">
      <c r="A757" s="42"/>
      <c r="B757" s="42"/>
      <c r="C757" s="42"/>
      <c r="D757" s="42"/>
      <c r="E757" s="42"/>
      <c r="F757" s="42"/>
      <c r="G757" s="111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</row>
    <row r="758" spans="1:24" ht="16">
      <c r="A758" s="42"/>
      <c r="B758" s="42"/>
      <c r="C758" s="42"/>
      <c r="D758" s="42"/>
      <c r="E758" s="42"/>
      <c r="F758" s="42"/>
      <c r="G758" s="111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</row>
    <row r="759" spans="1:24" ht="16">
      <c r="A759" s="42"/>
      <c r="B759" s="42"/>
      <c r="C759" s="42"/>
      <c r="D759" s="42"/>
      <c r="E759" s="42"/>
      <c r="F759" s="42"/>
      <c r="G759" s="111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</row>
    <row r="760" spans="1:24" ht="16">
      <c r="A760" s="42"/>
      <c r="B760" s="42"/>
      <c r="C760" s="42"/>
      <c r="D760" s="42"/>
      <c r="E760" s="42"/>
      <c r="F760" s="42"/>
      <c r="G760" s="111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</row>
    <row r="761" spans="1:24" ht="16">
      <c r="A761" s="42"/>
      <c r="B761" s="42"/>
      <c r="C761" s="42"/>
      <c r="D761" s="42"/>
      <c r="E761" s="42"/>
      <c r="F761" s="42"/>
      <c r="G761" s="111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</row>
    <row r="762" spans="1:24" ht="16">
      <c r="A762" s="42"/>
      <c r="B762" s="42"/>
      <c r="C762" s="42"/>
      <c r="D762" s="42"/>
      <c r="E762" s="42"/>
      <c r="F762" s="42"/>
      <c r="G762" s="111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</row>
    <row r="763" spans="1:24" ht="16">
      <c r="A763" s="42"/>
      <c r="B763" s="42"/>
      <c r="C763" s="42"/>
      <c r="D763" s="42"/>
      <c r="E763" s="42"/>
      <c r="F763" s="42"/>
      <c r="G763" s="111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</row>
    <row r="764" spans="1:24" ht="16">
      <c r="A764" s="42"/>
      <c r="B764" s="42"/>
      <c r="C764" s="42"/>
      <c r="D764" s="42"/>
      <c r="E764" s="42"/>
      <c r="F764" s="42"/>
      <c r="G764" s="111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</row>
    <row r="765" spans="1:24" ht="16">
      <c r="A765" s="42"/>
      <c r="B765" s="42"/>
      <c r="C765" s="42"/>
      <c r="D765" s="42"/>
      <c r="E765" s="42"/>
      <c r="F765" s="42"/>
      <c r="G765" s="111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</row>
    <row r="766" spans="1:24" ht="16">
      <c r="A766" s="42"/>
      <c r="B766" s="42"/>
      <c r="C766" s="42"/>
      <c r="D766" s="42"/>
      <c r="E766" s="42"/>
      <c r="F766" s="42"/>
      <c r="G766" s="111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</row>
    <row r="767" spans="1:24" ht="16">
      <c r="A767" s="42"/>
      <c r="B767" s="42"/>
      <c r="C767" s="42"/>
      <c r="D767" s="42"/>
      <c r="E767" s="42"/>
      <c r="F767" s="42"/>
      <c r="G767" s="111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</row>
    <row r="768" spans="1:24" ht="16">
      <c r="A768" s="42"/>
      <c r="B768" s="42"/>
      <c r="C768" s="42"/>
      <c r="D768" s="42"/>
      <c r="E768" s="42"/>
      <c r="F768" s="42"/>
      <c r="G768" s="111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</row>
    <row r="769" spans="1:24" ht="16">
      <c r="A769" s="42"/>
      <c r="B769" s="42"/>
      <c r="C769" s="42"/>
      <c r="D769" s="42"/>
      <c r="E769" s="42"/>
      <c r="F769" s="42"/>
      <c r="G769" s="111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</row>
    <row r="770" spans="1:24" ht="16">
      <c r="A770" s="42"/>
      <c r="B770" s="42"/>
      <c r="C770" s="42"/>
      <c r="D770" s="42"/>
      <c r="E770" s="42"/>
      <c r="F770" s="42"/>
      <c r="G770" s="111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</row>
    <row r="771" spans="1:24" ht="16">
      <c r="A771" s="42"/>
      <c r="B771" s="42"/>
      <c r="C771" s="42"/>
      <c r="D771" s="42"/>
      <c r="E771" s="42"/>
      <c r="F771" s="42"/>
      <c r="G771" s="111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</row>
    <row r="772" spans="1:24" ht="16">
      <c r="A772" s="42"/>
      <c r="B772" s="42"/>
      <c r="C772" s="42"/>
      <c r="D772" s="42"/>
      <c r="E772" s="42"/>
      <c r="F772" s="42"/>
      <c r="G772" s="111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</row>
    <row r="773" spans="1:24" ht="16">
      <c r="A773" s="42"/>
      <c r="B773" s="42"/>
      <c r="C773" s="42"/>
      <c r="D773" s="42"/>
      <c r="E773" s="42"/>
      <c r="F773" s="42"/>
      <c r="G773" s="111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</row>
    <row r="774" spans="1:24" ht="16">
      <c r="A774" s="42"/>
      <c r="B774" s="42"/>
      <c r="C774" s="42"/>
      <c r="D774" s="42"/>
      <c r="E774" s="42"/>
      <c r="F774" s="42"/>
      <c r="G774" s="111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</row>
    <row r="775" spans="1:24" ht="16">
      <c r="A775" s="42"/>
      <c r="B775" s="42"/>
      <c r="C775" s="42"/>
      <c r="D775" s="42"/>
      <c r="E775" s="42"/>
      <c r="F775" s="42"/>
      <c r="G775" s="111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</row>
    <row r="776" spans="1:24" ht="16">
      <c r="A776" s="42"/>
      <c r="B776" s="42"/>
      <c r="C776" s="42"/>
      <c r="D776" s="42"/>
      <c r="E776" s="42"/>
      <c r="F776" s="42"/>
      <c r="G776" s="111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</row>
    <row r="777" spans="1:24" ht="16">
      <c r="A777" s="42"/>
      <c r="B777" s="42"/>
      <c r="C777" s="42"/>
      <c r="D777" s="42"/>
      <c r="E777" s="42"/>
      <c r="F777" s="42"/>
      <c r="G777" s="111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</row>
    <row r="778" spans="1:24" ht="16">
      <c r="A778" s="42"/>
      <c r="B778" s="42"/>
      <c r="C778" s="42"/>
      <c r="D778" s="42"/>
      <c r="E778" s="42"/>
      <c r="F778" s="42"/>
      <c r="G778" s="111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</row>
    <row r="779" spans="1:24" ht="16">
      <c r="A779" s="42"/>
      <c r="B779" s="42"/>
      <c r="C779" s="42"/>
      <c r="D779" s="42"/>
      <c r="E779" s="42"/>
      <c r="F779" s="42"/>
      <c r="G779" s="111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</row>
    <row r="780" spans="1:24" ht="16">
      <c r="A780" s="42"/>
      <c r="B780" s="42"/>
      <c r="C780" s="42"/>
      <c r="D780" s="42"/>
      <c r="E780" s="42"/>
      <c r="F780" s="42"/>
      <c r="G780" s="111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</row>
    <row r="781" spans="1:24" ht="16">
      <c r="A781" s="42"/>
      <c r="B781" s="42"/>
      <c r="C781" s="42"/>
      <c r="D781" s="42"/>
      <c r="E781" s="42"/>
      <c r="F781" s="42"/>
      <c r="G781" s="111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</row>
    <row r="782" spans="1:24" ht="16">
      <c r="A782" s="42"/>
      <c r="B782" s="42"/>
      <c r="C782" s="42"/>
      <c r="D782" s="42"/>
      <c r="E782" s="42"/>
      <c r="F782" s="42"/>
      <c r="G782" s="111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</row>
    <row r="783" spans="1:24" ht="16">
      <c r="A783" s="42"/>
      <c r="B783" s="42"/>
      <c r="C783" s="42"/>
      <c r="D783" s="42"/>
      <c r="E783" s="42"/>
      <c r="F783" s="42"/>
      <c r="G783" s="111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</row>
    <row r="784" spans="1:24" ht="16">
      <c r="A784" s="42"/>
      <c r="B784" s="42"/>
      <c r="C784" s="42"/>
      <c r="D784" s="42"/>
      <c r="E784" s="42"/>
      <c r="F784" s="42"/>
      <c r="G784" s="111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</row>
    <row r="785" spans="1:24" ht="16">
      <c r="A785" s="42"/>
      <c r="B785" s="42"/>
      <c r="C785" s="42"/>
      <c r="D785" s="42"/>
      <c r="E785" s="42"/>
      <c r="F785" s="42"/>
      <c r="G785" s="111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</row>
    <row r="786" spans="1:24" ht="16">
      <c r="A786" s="42"/>
      <c r="B786" s="42"/>
      <c r="C786" s="42"/>
      <c r="D786" s="42"/>
      <c r="E786" s="42"/>
      <c r="F786" s="42"/>
      <c r="G786" s="111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</row>
    <row r="787" spans="1:24" ht="16">
      <c r="A787" s="42"/>
      <c r="B787" s="42"/>
      <c r="C787" s="42"/>
      <c r="D787" s="42"/>
      <c r="E787" s="42"/>
      <c r="F787" s="42"/>
      <c r="G787" s="111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</row>
    <row r="788" spans="1:24" ht="16">
      <c r="A788" s="42"/>
      <c r="B788" s="42"/>
      <c r="C788" s="42"/>
      <c r="D788" s="42"/>
      <c r="E788" s="42"/>
      <c r="F788" s="42"/>
      <c r="G788" s="111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</row>
    <row r="789" spans="1:24" ht="16">
      <c r="A789" s="42"/>
      <c r="B789" s="42"/>
      <c r="C789" s="42"/>
      <c r="D789" s="42"/>
      <c r="E789" s="42"/>
      <c r="F789" s="42"/>
      <c r="G789" s="111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</row>
    <row r="790" spans="1:24" ht="16">
      <c r="A790" s="42"/>
      <c r="B790" s="42"/>
      <c r="C790" s="42"/>
      <c r="D790" s="42"/>
      <c r="E790" s="42"/>
      <c r="F790" s="42"/>
      <c r="G790" s="111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</row>
    <row r="791" spans="1:24" ht="16">
      <c r="A791" s="42"/>
      <c r="B791" s="42"/>
      <c r="C791" s="42"/>
      <c r="D791" s="42"/>
      <c r="E791" s="42"/>
      <c r="F791" s="42"/>
      <c r="G791" s="111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</row>
    <row r="792" spans="1:24" ht="16">
      <c r="A792" s="42"/>
      <c r="B792" s="42"/>
      <c r="C792" s="42"/>
      <c r="D792" s="42"/>
      <c r="E792" s="42"/>
      <c r="F792" s="42"/>
      <c r="G792" s="111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</row>
    <row r="793" spans="1:24" ht="16">
      <c r="A793" s="42"/>
      <c r="B793" s="42"/>
      <c r="C793" s="42"/>
      <c r="D793" s="42"/>
      <c r="E793" s="42"/>
      <c r="F793" s="42"/>
      <c r="G793" s="111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</row>
    <row r="794" spans="1:24" ht="16">
      <c r="A794" s="42"/>
      <c r="B794" s="42"/>
      <c r="C794" s="42"/>
      <c r="D794" s="42"/>
      <c r="E794" s="42"/>
      <c r="F794" s="42"/>
      <c r="G794" s="111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</row>
    <row r="795" spans="1:24" ht="16">
      <c r="A795" s="42"/>
      <c r="B795" s="42"/>
      <c r="C795" s="42"/>
      <c r="D795" s="42"/>
      <c r="E795" s="42"/>
      <c r="F795" s="42"/>
      <c r="G795" s="111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</row>
    <row r="796" spans="1:24" ht="16">
      <c r="A796" s="42"/>
      <c r="B796" s="42"/>
      <c r="C796" s="42"/>
      <c r="D796" s="42"/>
      <c r="E796" s="42"/>
      <c r="F796" s="42"/>
      <c r="G796" s="111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</row>
    <row r="797" spans="1:24" ht="16">
      <c r="A797" s="42"/>
      <c r="B797" s="42"/>
      <c r="C797" s="42"/>
      <c r="D797" s="42"/>
      <c r="E797" s="42"/>
      <c r="F797" s="42"/>
      <c r="G797" s="111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</row>
    <row r="798" spans="1:24" ht="16">
      <c r="A798" s="42"/>
      <c r="B798" s="42"/>
      <c r="C798" s="42"/>
      <c r="D798" s="42"/>
      <c r="E798" s="42"/>
      <c r="F798" s="42"/>
      <c r="G798" s="111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</row>
    <row r="799" spans="1:24" ht="16">
      <c r="A799" s="42"/>
      <c r="B799" s="42"/>
      <c r="C799" s="42"/>
      <c r="D799" s="42"/>
      <c r="E799" s="42"/>
      <c r="F799" s="42"/>
      <c r="G799" s="111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</row>
    <row r="800" spans="1:24" ht="16">
      <c r="A800" s="42"/>
      <c r="B800" s="42"/>
      <c r="C800" s="42"/>
      <c r="D800" s="42"/>
      <c r="E800" s="42"/>
      <c r="F800" s="42"/>
      <c r="G800" s="111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</row>
    <row r="801" spans="1:24" ht="16">
      <c r="A801" s="42"/>
      <c r="B801" s="42"/>
      <c r="C801" s="42"/>
      <c r="D801" s="42"/>
      <c r="E801" s="42"/>
      <c r="F801" s="42"/>
      <c r="G801" s="111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</row>
    <row r="802" spans="1:24" ht="16">
      <c r="A802" s="42"/>
      <c r="B802" s="42"/>
      <c r="C802" s="42"/>
      <c r="D802" s="42"/>
      <c r="E802" s="42"/>
      <c r="F802" s="42"/>
      <c r="G802" s="111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</row>
    <row r="803" spans="1:24" ht="16">
      <c r="A803" s="42"/>
      <c r="B803" s="42"/>
      <c r="C803" s="42"/>
      <c r="D803" s="42"/>
      <c r="E803" s="42"/>
      <c r="F803" s="42"/>
      <c r="G803" s="111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</row>
    <row r="804" spans="1:24" ht="16">
      <c r="A804" s="42"/>
      <c r="B804" s="42"/>
      <c r="C804" s="42"/>
      <c r="D804" s="42"/>
      <c r="E804" s="42"/>
      <c r="F804" s="42"/>
      <c r="G804" s="111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</row>
    <row r="805" spans="1:24" ht="16">
      <c r="A805" s="42"/>
      <c r="B805" s="42"/>
      <c r="C805" s="42"/>
      <c r="D805" s="42"/>
      <c r="E805" s="42"/>
      <c r="F805" s="42"/>
      <c r="G805" s="111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</row>
    <row r="806" spans="1:24" ht="16">
      <c r="A806" s="42"/>
      <c r="B806" s="42"/>
      <c r="C806" s="42"/>
      <c r="D806" s="42"/>
      <c r="E806" s="42"/>
      <c r="F806" s="42"/>
      <c r="G806" s="111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</row>
    <row r="807" spans="1:24" ht="16">
      <c r="A807" s="42"/>
      <c r="B807" s="42"/>
      <c r="C807" s="42"/>
      <c r="D807" s="42"/>
      <c r="E807" s="42"/>
      <c r="F807" s="42"/>
      <c r="G807" s="111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</row>
    <row r="808" spans="1:24" ht="16">
      <c r="A808" s="42"/>
      <c r="B808" s="42"/>
      <c r="C808" s="42"/>
      <c r="D808" s="42"/>
      <c r="E808" s="42"/>
      <c r="F808" s="42"/>
      <c r="G808" s="111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</row>
    <row r="809" spans="1:24" ht="16">
      <c r="A809" s="42"/>
      <c r="B809" s="42"/>
      <c r="C809" s="42"/>
      <c r="D809" s="42"/>
      <c r="E809" s="42"/>
      <c r="F809" s="42"/>
      <c r="G809" s="111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</row>
    <row r="810" spans="1:24" ht="16">
      <c r="A810" s="42"/>
      <c r="B810" s="42"/>
      <c r="C810" s="42"/>
      <c r="D810" s="42"/>
      <c r="E810" s="42"/>
      <c r="F810" s="42"/>
      <c r="G810" s="111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</row>
    <row r="811" spans="1:24" ht="16">
      <c r="A811" s="42"/>
      <c r="B811" s="42"/>
      <c r="C811" s="42"/>
      <c r="D811" s="42"/>
      <c r="E811" s="42"/>
      <c r="F811" s="42"/>
      <c r="G811" s="111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</row>
    <row r="812" spans="1:24" ht="16">
      <c r="A812" s="42"/>
      <c r="B812" s="42"/>
      <c r="C812" s="42"/>
      <c r="D812" s="42"/>
      <c r="E812" s="42"/>
      <c r="F812" s="42"/>
      <c r="G812" s="111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</row>
    <row r="813" spans="1:24" ht="16">
      <c r="A813" s="42"/>
      <c r="B813" s="42"/>
      <c r="C813" s="42"/>
      <c r="D813" s="42"/>
      <c r="E813" s="42"/>
      <c r="F813" s="42"/>
      <c r="G813" s="111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</row>
    <row r="814" spans="1:24" ht="16">
      <c r="A814" s="42"/>
      <c r="B814" s="42"/>
      <c r="C814" s="42"/>
      <c r="D814" s="42"/>
      <c r="E814" s="42"/>
      <c r="F814" s="42"/>
      <c r="G814" s="111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</row>
    <row r="815" spans="1:24" ht="16">
      <c r="A815" s="42"/>
      <c r="B815" s="42"/>
      <c r="C815" s="42"/>
      <c r="D815" s="42"/>
      <c r="E815" s="42"/>
      <c r="F815" s="42"/>
      <c r="G815" s="111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</row>
    <row r="816" spans="1:24" ht="16">
      <c r="A816" s="42"/>
      <c r="B816" s="42"/>
      <c r="C816" s="42"/>
      <c r="D816" s="42"/>
      <c r="E816" s="42"/>
      <c r="F816" s="42"/>
      <c r="G816" s="111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</row>
    <row r="817" spans="1:24" ht="16">
      <c r="A817" s="42"/>
      <c r="B817" s="42"/>
      <c r="C817" s="42"/>
      <c r="D817" s="42"/>
      <c r="E817" s="42"/>
      <c r="F817" s="42"/>
      <c r="G817" s="111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</row>
    <row r="818" spans="1:24" ht="16">
      <c r="A818" s="42"/>
      <c r="B818" s="42"/>
      <c r="C818" s="42"/>
      <c r="D818" s="42"/>
      <c r="E818" s="42"/>
      <c r="F818" s="42"/>
      <c r="G818" s="111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</row>
    <row r="819" spans="1:24" ht="16">
      <c r="A819" s="42"/>
      <c r="B819" s="42"/>
      <c r="C819" s="42"/>
      <c r="D819" s="42"/>
      <c r="E819" s="42"/>
      <c r="F819" s="42"/>
      <c r="G819" s="111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</row>
    <row r="820" spans="1:24" ht="16">
      <c r="A820" s="42"/>
      <c r="B820" s="42"/>
      <c r="C820" s="42"/>
      <c r="D820" s="42"/>
      <c r="E820" s="42"/>
      <c r="F820" s="42"/>
      <c r="G820" s="111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</row>
    <row r="821" spans="1:24" ht="16">
      <c r="A821" s="42"/>
      <c r="B821" s="42"/>
      <c r="C821" s="42"/>
      <c r="D821" s="42"/>
      <c r="E821" s="42"/>
      <c r="F821" s="42"/>
      <c r="G821" s="111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</row>
    <row r="822" spans="1:24" ht="16">
      <c r="A822" s="42"/>
      <c r="B822" s="42"/>
      <c r="C822" s="42"/>
      <c r="D822" s="42"/>
      <c r="E822" s="42"/>
      <c r="F822" s="42"/>
      <c r="G822" s="111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</row>
    <row r="823" spans="1:24" ht="16">
      <c r="A823" s="42"/>
      <c r="B823" s="42"/>
      <c r="C823" s="42"/>
      <c r="D823" s="42"/>
      <c r="E823" s="42"/>
      <c r="F823" s="42"/>
      <c r="G823" s="111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</row>
    <row r="824" spans="1:24" ht="16">
      <c r="A824" s="42"/>
      <c r="B824" s="42"/>
      <c r="C824" s="42"/>
      <c r="D824" s="42"/>
      <c r="E824" s="42"/>
      <c r="F824" s="42"/>
      <c r="G824" s="111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</row>
    <row r="825" spans="1:24" ht="16">
      <c r="A825" s="42"/>
      <c r="B825" s="42"/>
      <c r="C825" s="42"/>
      <c r="D825" s="42"/>
      <c r="E825" s="42"/>
      <c r="F825" s="42"/>
      <c r="G825" s="111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</row>
    <row r="826" spans="1:24" ht="16">
      <c r="A826" s="42"/>
      <c r="B826" s="42"/>
      <c r="C826" s="42"/>
      <c r="D826" s="42"/>
      <c r="E826" s="42"/>
      <c r="F826" s="42"/>
      <c r="G826" s="111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</row>
    <row r="827" spans="1:24" ht="16">
      <c r="A827" s="42"/>
      <c r="B827" s="42"/>
      <c r="C827" s="42"/>
      <c r="D827" s="42"/>
      <c r="E827" s="42"/>
      <c r="F827" s="42"/>
      <c r="G827" s="111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</row>
    <row r="828" spans="1:24" ht="16">
      <c r="A828" s="42"/>
      <c r="B828" s="42"/>
      <c r="C828" s="42"/>
      <c r="D828" s="42"/>
      <c r="E828" s="42"/>
      <c r="F828" s="42"/>
      <c r="G828" s="111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</row>
    <row r="829" spans="1:24" ht="16">
      <c r="A829" s="42"/>
      <c r="B829" s="42"/>
      <c r="C829" s="42"/>
      <c r="D829" s="42"/>
      <c r="E829" s="42"/>
      <c r="F829" s="42"/>
      <c r="G829" s="111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</row>
    <row r="830" spans="1:24" ht="16">
      <c r="A830" s="42"/>
      <c r="B830" s="42"/>
      <c r="C830" s="42"/>
      <c r="D830" s="42"/>
      <c r="E830" s="42"/>
      <c r="F830" s="42"/>
      <c r="G830" s="111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</row>
    <row r="831" spans="1:24" ht="16">
      <c r="A831" s="42"/>
      <c r="B831" s="42"/>
      <c r="C831" s="42"/>
      <c r="D831" s="42"/>
      <c r="E831" s="42"/>
      <c r="F831" s="42"/>
      <c r="G831" s="111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</row>
    <row r="832" spans="1:24" ht="16">
      <c r="A832" s="42"/>
      <c r="B832" s="42"/>
      <c r="C832" s="42"/>
      <c r="D832" s="42"/>
      <c r="E832" s="42"/>
      <c r="F832" s="42"/>
      <c r="G832" s="111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</row>
    <row r="833" spans="1:24" ht="16">
      <c r="A833" s="42"/>
      <c r="B833" s="42"/>
      <c r="C833" s="42"/>
      <c r="D833" s="42"/>
      <c r="E833" s="42"/>
      <c r="F833" s="42"/>
      <c r="G833" s="111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</row>
    <row r="834" spans="1:24" ht="16">
      <c r="A834" s="42"/>
      <c r="B834" s="42"/>
      <c r="C834" s="42"/>
      <c r="D834" s="42"/>
      <c r="E834" s="42"/>
      <c r="F834" s="42"/>
      <c r="G834" s="111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</row>
    <row r="835" spans="1:24" ht="16">
      <c r="A835" s="42"/>
      <c r="B835" s="42"/>
      <c r="C835" s="42"/>
      <c r="D835" s="42"/>
      <c r="E835" s="42"/>
      <c r="F835" s="42"/>
      <c r="G835" s="111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</row>
    <row r="836" spans="1:24" ht="16">
      <c r="A836" s="42"/>
      <c r="B836" s="42"/>
      <c r="C836" s="42"/>
      <c r="D836" s="42"/>
      <c r="E836" s="42"/>
      <c r="F836" s="42"/>
      <c r="G836" s="111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</row>
    <row r="837" spans="1:24" ht="16">
      <c r="A837" s="42"/>
      <c r="B837" s="42"/>
      <c r="C837" s="42"/>
      <c r="D837" s="42"/>
      <c r="E837" s="42"/>
      <c r="F837" s="42"/>
      <c r="G837" s="111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</row>
    <row r="838" spans="1:24" ht="16">
      <c r="A838" s="42"/>
      <c r="B838" s="42"/>
      <c r="C838" s="42"/>
      <c r="D838" s="42"/>
      <c r="E838" s="42"/>
      <c r="F838" s="42"/>
      <c r="G838" s="111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</row>
    <row r="839" spans="1:24" ht="16">
      <c r="A839" s="42"/>
      <c r="B839" s="42"/>
      <c r="C839" s="42"/>
      <c r="D839" s="42"/>
      <c r="E839" s="42"/>
      <c r="F839" s="42"/>
      <c r="G839" s="111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</row>
    <row r="840" spans="1:24" ht="16">
      <c r="A840" s="42"/>
      <c r="B840" s="42"/>
      <c r="C840" s="42"/>
      <c r="D840" s="42"/>
      <c r="E840" s="42"/>
      <c r="F840" s="42"/>
      <c r="G840" s="111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</row>
    <row r="841" spans="1:24" ht="16">
      <c r="A841" s="42"/>
      <c r="B841" s="42"/>
      <c r="C841" s="42"/>
      <c r="D841" s="42"/>
      <c r="E841" s="42"/>
      <c r="F841" s="42"/>
      <c r="G841" s="111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</row>
    <row r="842" spans="1:24" ht="16">
      <c r="A842" s="42"/>
      <c r="B842" s="42"/>
      <c r="C842" s="42"/>
      <c r="D842" s="42"/>
      <c r="E842" s="42"/>
      <c r="F842" s="42"/>
      <c r="G842" s="111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</row>
    <row r="843" spans="1:24" ht="16">
      <c r="A843" s="42"/>
      <c r="B843" s="42"/>
      <c r="C843" s="42"/>
      <c r="D843" s="42"/>
      <c r="E843" s="42"/>
      <c r="F843" s="42"/>
      <c r="G843" s="111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</row>
    <row r="844" spans="1:24" ht="16">
      <c r="A844" s="42"/>
      <c r="B844" s="42"/>
      <c r="C844" s="42"/>
      <c r="D844" s="42"/>
      <c r="E844" s="42"/>
      <c r="F844" s="42"/>
      <c r="G844" s="111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</row>
    <row r="845" spans="1:24" ht="16">
      <c r="A845" s="42"/>
      <c r="B845" s="42"/>
      <c r="C845" s="42"/>
      <c r="D845" s="42"/>
      <c r="E845" s="42"/>
      <c r="F845" s="42"/>
      <c r="G845" s="111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</row>
    <row r="846" spans="1:24" ht="16">
      <c r="A846" s="42"/>
      <c r="B846" s="42"/>
      <c r="C846" s="42"/>
      <c r="D846" s="42"/>
      <c r="E846" s="42"/>
      <c r="F846" s="42"/>
      <c r="G846" s="111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</row>
    <row r="847" spans="1:24" ht="16">
      <c r="A847" s="42"/>
      <c r="B847" s="42"/>
      <c r="C847" s="42"/>
      <c r="D847" s="42"/>
      <c r="E847" s="42"/>
      <c r="F847" s="42"/>
      <c r="G847" s="111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</row>
    <row r="848" spans="1:24" ht="16">
      <c r="A848" s="42"/>
      <c r="B848" s="42"/>
      <c r="C848" s="42"/>
      <c r="D848" s="42"/>
      <c r="E848" s="42"/>
      <c r="F848" s="42"/>
      <c r="G848" s="111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</row>
    <row r="849" spans="1:24" ht="16">
      <c r="A849" s="42"/>
      <c r="B849" s="42"/>
      <c r="C849" s="42"/>
      <c r="D849" s="42"/>
      <c r="E849" s="42"/>
      <c r="F849" s="42"/>
      <c r="G849" s="111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</row>
    <row r="850" spans="1:24" ht="16">
      <c r="A850" s="42"/>
      <c r="B850" s="42"/>
      <c r="C850" s="42"/>
      <c r="D850" s="42"/>
      <c r="E850" s="42"/>
      <c r="F850" s="42"/>
      <c r="G850" s="111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</row>
    <row r="851" spans="1:24" ht="16">
      <c r="A851" s="42"/>
      <c r="B851" s="42"/>
      <c r="C851" s="42"/>
      <c r="D851" s="42"/>
      <c r="E851" s="42"/>
      <c r="F851" s="42"/>
      <c r="G851" s="111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</row>
    <row r="852" spans="1:24" ht="16">
      <c r="A852" s="42"/>
      <c r="B852" s="42"/>
      <c r="C852" s="42"/>
      <c r="D852" s="42"/>
      <c r="E852" s="42"/>
      <c r="F852" s="42"/>
      <c r="G852" s="111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</row>
    <row r="853" spans="1:24" ht="16">
      <c r="A853" s="42"/>
      <c r="B853" s="42"/>
      <c r="C853" s="42"/>
      <c r="D853" s="42"/>
      <c r="E853" s="42"/>
      <c r="F853" s="42"/>
      <c r="G853" s="111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</row>
    <row r="854" spans="1:24" ht="16">
      <c r="A854" s="42"/>
      <c r="B854" s="42"/>
      <c r="C854" s="42"/>
      <c r="D854" s="42"/>
      <c r="E854" s="42"/>
      <c r="F854" s="42"/>
      <c r="G854" s="111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</row>
    <row r="855" spans="1:24" ht="16">
      <c r="A855" s="42"/>
      <c r="B855" s="42"/>
      <c r="C855" s="42"/>
      <c r="D855" s="42"/>
      <c r="E855" s="42"/>
      <c r="F855" s="42"/>
      <c r="G855" s="111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</row>
    <row r="856" spans="1:24" ht="16">
      <c r="A856" s="42"/>
      <c r="B856" s="42"/>
      <c r="C856" s="42"/>
      <c r="D856" s="42"/>
      <c r="E856" s="42"/>
      <c r="F856" s="42"/>
      <c r="G856" s="111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</row>
    <row r="857" spans="1:24" ht="16">
      <c r="A857" s="42"/>
      <c r="B857" s="42"/>
      <c r="C857" s="42"/>
      <c r="D857" s="42"/>
      <c r="E857" s="42"/>
      <c r="F857" s="42"/>
      <c r="G857" s="111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</row>
    <row r="858" spans="1:24" ht="16">
      <c r="A858" s="42"/>
      <c r="B858" s="42"/>
      <c r="C858" s="42"/>
      <c r="D858" s="42"/>
      <c r="E858" s="42"/>
      <c r="F858" s="42"/>
      <c r="G858" s="111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</row>
    <row r="859" spans="1:24" ht="16">
      <c r="A859" s="42"/>
      <c r="B859" s="42"/>
      <c r="C859" s="42"/>
      <c r="D859" s="42"/>
      <c r="E859" s="42"/>
      <c r="F859" s="42"/>
      <c r="G859" s="111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</row>
    <row r="860" spans="1:24" ht="16">
      <c r="A860" s="42"/>
      <c r="B860" s="42"/>
      <c r="C860" s="42"/>
      <c r="D860" s="42"/>
      <c r="E860" s="42"/>
      <c r="F860" s="42"/>
      <c r="G860" s="111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</row>
    <row r="861" spans="1:24" ht="16">
      <c r="A861" s="42"/>
      <c r="B861" s="42"/>
      <c r="C861" s="42"/>
      <c r="D861" s="42"/>
      <c r="E861" s="42"/>
      <c r="F861" s="42"/>
      <c r="G861" s="111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</row>
    <row r="862" spans="1:24" ht="16">
      <c r="A862" s="42"/>
      <c r="B862" s="42"/>
      <c r="C862" s="42"/>
      <c r="D862" s="42"/>
      <c r="E862" s="42"/>
      <c r="F862" s="42"/>
      <c r="G862" s="111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</row>
    <row r="863" spans="1:24" ht="16">
      <c r="A863" s="42"/>
      <c r="B863" s="42"/>
      <c r="C863" s="42"/>
      <c r="D863" s="42"/>
      <c r="E863" s="42"/>
      <c r="F863" s="42"/>
      <c r="G863" s="111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</row>
    <row r="864" spans="1:24" ht="16">
      <c r="A864" s="42"/>
      <c r="B864" s="42"/>
      <c r="C864" s="42"/>
      <c r="D864" s="42"/>
      <c r="E864" s="42"/>
      <c r="F864" s="42"/>
      <c r="G864" s="111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</row>
    <row r="865" spans="1:24" ht="16">
      <c r="A865" s="42"/>
      <c r="B865" s="42"/>
      <c r="C865" s="42"/>
      <c r="D865" s="42"/>
      <c r="E865" s="42"/>
      <c r="F865" s="42"/>
      <c r="G865" s="111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</row>
    <row r="866" spans="1:24" ht="16">
      <c r="A866" s="42"/>
      <c r="B866" s="42"/>
      <c r="C866" s="42"/>
      <c r="D866" s="42"/>
      <c r="E866" s="42"/>
      <c r="F866" s="42"/>
      <c r="G866" s="111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</row>
    <row r="867" spans="1:24" ht="16">
      <c r="A867" s="42"/>
      <c r="B867" s="42"/>
      <c r="C867" s="42"/>
      <c r="D867" s="42"/>
      <c r="E867" s="42"/>
      <c r="F867" s="42"/>
      <c r="G867" s="111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</row>
    <row r="868" spans="1:24" ht="16">
      <c r="A868" s="42"/>
      <c r="B868" s="42"/>
      <c r="C868" s="42"/>
      <c r="D868" s="42"/>
      <c r="E868" s="42"/>
      <c r="F868" s="42"/>
      <c r="G868" s="111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</row>
    <row r="869" spans="1:24" ht="16">
      <c r="A869" s="42"/>
      <c r="B869" s="42"/>
      <c r="C869" s="42"/>
      <c r="D869" s="42"/>
      <c r="E869" s="42"/>
      <c r="F869" s="42"/>
      <c r="G869" s="111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</row>
    <row r="870" spans="1:24" ht="16">
      <c r="A870" s="42"/>
      <c r="B870" s="42"/>
      <c r="C870" s="42"/>
      <c r="D870" s="42"/>
      <c r="E870" s="42"/>
      <c r="F870" s="42"/>
      <c r="G870" s="111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</row>
    <row r="871" spans="1:24" ht="16">
      <c r="A871" s="42"/>
      <c r="B871" s="42"/>
      <c r="C871" s="42"/>
      <c r="D871" s="42"/>
      <c r="E871" s="42"/>
      <c r="F871" s="42"/>
      <c r="G871" s="111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</row>
    <row r="872" spans="1:24" ht="16">
      <c r="A872" s="42"/>
      <c r="B872" s="42"/>
      <c r="C872" s="42"/>
      <c r="D872" s="42"/>
      <c r="E872" s="42"/>
      <c r="F872" s="42"/>
      <c r="G872" s="111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</row>
    <row r="873" spans="1:24" ht="16">
      <c r="A873" s="42"/>
      <c r="B873" s="42"/>
      <c r="C873" s="42"/>
      <c r="D873" s="42"/>
      <c r="E873" s="42"/>
      <c r="F873" s="42"/>
      <c r="G873" s="111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</row>
    <row r="874" spans="1:24" ht="16">
      <c r="A874" s="42"/>
      <c r="B874" s="42"/>
      <c r="C874" s="42"/>
      <c r="D874" s="42"/>
      <c r="E874" s="42"/>
      <c r="F874" s="42"/>
      <c r="G874" s="111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</row>
    <row r="875" spans="1:24" ht="16">
      <c r="A875" s="42"/>
      <c r="B875" s="42"/>
      <c r="C875" s="42"/>
      <c r="D875" s="42"/>
      <c r="E875" s="42"/>
      <c r="F875" s="42"/>
      <c r="G875" s="111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</row>
    <row r="876" spans="1:24" ht="16">
      <c r="A876" s="42"/>
      <c r="B876" s="42"/>
      <c r="C876" s="42"/>
      <c r="D876" s="42"/>
      <c r="E876" s="42"/>
      <c r="F876" s="42"/>
      <c r="G876" s="111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</row>
    <row r="877" spans="1:24" ht="16">
      <c r="A877" s="42"/>
      <c r="B877" s="42"/>
      <c r="C877" s="42"/>
      <c r="D877" s="42"/>
      <c r="E877" s="42"/>
      <c r="F877" s="42"/>
      <c r="G877" s="111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</row>
    <row r="878" spans="1:24" ht="16">
      <c r="A878" s="42"/>
      <c r="B878" s="42"/>
      <c r="C878" s="42"/>
      <c r="D878" s="42"/>
      <c r="E878" s="42"/>
      <c r="F878" s="42"/>
      <c r="G878" s="111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</row>
    <row r="879" spans="1:24" ht="16">
      <c r="A879" s="42"/>
      <c r="B879" s="42"/>
      <c r="C879" s="42"/>
      <c r="D879" s="42"/>
      <c r="E879" s="42"/>
      <c r="F879" s="42"/>
      <c r="G879" s="111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</row>
    <row r="880" spans="1:24" ht="16">
      <c r="A880" s="42"/>
      <c r="B880" s="42"/>
      <c r="C880" s="42"/>
      <c r="D880" s="42"/>
      <c r="E880" s="42"/>
      <c r="F880" s="42"/>
      <c r="G880" s="111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</row>
    <row r="881" spans="1:24" ht="16">
      <c r="A881" s="42"/>
      <c r="B881" s="42"/>
      <c r="C881" s="42"/>
      <c r="D881" s="42"/>
      <c r="E881" s="42"/>
      <c r="F881" s="42"/>
      <c r="G881" s="111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</row>
    <row r="882" spans="1:24" ht="16">
      <c r="A882" s="42"/>
      <c r="B882" s="42"/>
      <c r="C882" s="42"/>
      <c r="D882" s="42"/>
      <c r="E882" s="42"/>
      <c r="F882" s="42"/>
      <c r="G882" s="111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</row>
    <row r="883" spans="1:24" ht="16">
      <c r="A883" s="42"/>
      <c r="B883" s="42"/>
      <c r="C883" s="42"/>
      <c r="D883" s="42"/>
      <c r="E883" s="42"/>
      <c r="F883" s="42"/>
      <c r="G883" s="111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</row>
    <row r="884" spans="1:24" ht="16">
      <c r="A884" s="42"/>
      <c r="B884" s="42"/>
      <c r="C884" s="42"/>
      <c r="D884" s="42"/>
      <c r="E884" s="42"/>
      <c r="F884" s="42"/>
      <c r="G884" s="111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</row>
    <row r="885" spans="1:24" ht="16">
      <c r="A885" s="42"/>
      <c r="B885" s="42"/>
      <c r="C885" s="42"/>
      <c r="D885" s="42"/>
      <c r="E885" s="42"/>
      <c r="F885" s="42"/>
      <c r="G885" s="111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</row>
    <row r="886" spans="1:24" ht="16">
      <c r="A886" s="42"/>
      <c r="B886" s="42"/>
      <c r="C886" s="42"/>
      <c r="D886" s="42"/>
      <c r="E886" s="42"/>
      <c r="F886" s="42"/>
      <c r="G886" s="111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</row>
    <row r="887" spans="1:24" ht="16">
      <c r="A887" s="42"/>
      <c r="B887" s="42"/>
      <c r="C887" s="42"/>
      <c r="D887" s="42"/>
      <c r="E887" s="42"/>
      <c r="F887" s="42"/>
      <c r="G887" s="111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</row>
    <row r="888" spans="1:24" ht="16">
      <c r="A888" s="42"/>
      <c r="B888" s="42"/>
      <c r="C888" s="42"/>
      <c r="D888" s="42"/>
      <c r="E888" s="42"/>
      <c r="F888" s="42"/>
      <c r="G888" s="111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</row>
    <row r="889" spans="1:24" ht="16">
      <c r="A889" s="42"/>
      <c r="B889" s="42"/>
      <c r="C889" s="42"/>
      <c r="D889" s="42"/>
      <c r="E889" s="42"/>
      <c r="F889" s="42"/>
      <c r="G889" s="111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</row>
    <row r="890" spans="1:24" ht="16">
      <c r="A890" s="42"/>
      <c r="B890" s="42"/>
      <c r="C890" s="42"/>
      <c r="D890" s="42"/>
      <c r="E890" s="42"/>
      <c r="F890" s="42"/>
      <c r="G890" s="111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</row>
    <row r="891" spans="1:24" ht="16">
      <c r="A891" s="42"/>
      <c r="B891" s="42"/>
      <c r="C891" s="42"/>
      <c r="D891" s="42"/>
      <c r="E891" s="42"/>
      <c r="F891" s="42"/>
      <c r="G891" s="111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</row>
    <row r="892" spans="1:24" ht="16">
      <c r="A892" s="42"/>
      <c r="B892" s="42"/>
      <c r="C892" s="42"/>
      <c r="D892" s="42"/>
      <c r="E892" s="42"/>
      <c r="F892" s="42"/>
      <c r="G892" s="111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</row>
    <row r="893" spans="1:24" ht="16">
      <c r="A893" s="42"/>
      <c r="B893" s="42"/>
      <c r="C893" s="42"/>
      <c r="D893" s="42"/>
      <c r="E893" s="42"/>
      <c r="F893" s="42"/>
      <c r="G893" s="111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</row>
    <row r="894" spans="1:24" ht="16">
      <c r="A894" s="42"/>
      <c r="B894" s="42"/>
      <c r="C894" s="42"/>
      <c r="D894" s="42"/>
      <c r="E894" s="42"/>
      <c r="F894" s="42"/>
      <c r="G894" s="111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</row>
    <row r="895" spans="1:24" ht="16">
      <c r="A895" s="42"/>
      <c r="B895" s="42"/>
      <c r="C895" s="42"/>
      <c r="D895" s="42"/>
      <c r="E895" s="42"/>
      <c r="F895" s="42"/>
      <c r="G895" s="111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</row>
    <row r="896" spans="1:24" ht="16">
      <c r="A896" s="42"/>
      <c r="B896" s="42"/>
      <c r="C896" s="42"/>
      <c r="D896" s="42"/>
      <c r="E896" s="42"/>
      <c r="F896" s="42"/>
      <c r="G896" s="111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</row>
    <row r="897" spans="1:24" ht="16">
      <c r="A897" s="42"/>
      <c r="B897" s="42"/>
      <c r="C897" s="42"/>
      <c r="D897" s="42"/>
      <c r="E897" s="42"/>
      <c r="F897" s="42"/>
      <c r="G897" s="111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</row>
    <row r="898" spans="1:24" ht="16">
      <c r="A898" s="42"/>
      <c r="B898" s="42"/>
      <c r="C898" s="42"/>
      <c r="D898" s="42"/>
      <c r="E898" s="42"/>
      <c r="F898" s="42"/>
      <c r="G898" s="111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</row>
    <row r="899" spans="1:24" ht="16">
      <c r="A899" s="42"/>
      <c r="B899" s="42"/>
      <c r="C899" s="42"/>
      <c r="D899" s="42"/>
      <c r="E899" s="42"/>
      <c r="F899" s="42"/>
      <c r="G899" s="111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</row>
    <row r="900" spans="1:24" ht="16">
      <c r="A900" s="42"/>
      <c r="B900" s="42"/>
      <c r="C900" s="42"/>
      <c r="D900" s="42"/>
      <c r="E900" s="42"/>
      <c r="F900" s="42"/>
      <c r="G900" s="111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</row>
    <row r="901" spans="1:24" ht="16">
      <c r="A901" s="42"/>
      <c r="B901" s="42"/>
      <c r="C901" s="42"/>
      <c r="D901" s="42"/>
      <c r="E901" s="42"/>
      <c r="F901" s="42"/>
      <c r="G901" s="111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</row>
    <row r="902" spans="1:24" ht="16">
      <c r="A902" s="42"/>
      <c r="B902" s="42"/>
      <c r="C902" s="42"/>
      <c r="D902" s="42"/>
      <c r="E902" s="42"/>
      <c r="F902" s="42"/>
      <c r="G902" s="111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</row>
    <row r="903" spans="1:24" ht="16">
      <c r="A903" s="42"/>
      <c r="B903" s="42"/>
      <c r="C903" s="42"/>
      <c r="D903" s="42"/>
      <c r="E903" s="42"/>
      <c r="F903" s="42"/>
      <c r="G903" s="111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</row>
    <row r="904" spans="1:24" ht="16">
      <c r="A904" s="42"/>
      <c r="B904" s="42"/>
      <c r="C904" s="42"/>
      <c r="D904" s="42"/>
      <c r="E904" s="42"/>
      <c r="F904" s="42"/>
      <c r="G904" s="111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</row>
    <row r="905" spans="1:24" ht="16">
      <c r="A905" s="42"/>
      <c r="B905" s="42"/>
      <c r="C905" s="42"/>
      <c r="D905" s="42"/>
      <c r="E905" s="42"/>
      <c r="F905" s="42"/>
      <c r="G905" s="111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</row>
    <row r="906" spans="1:24" ht="16">
      <c r="A906" s="42"/>
      <c r="B906" s="42"/>
      <c r="C906" s="42"/>
      <c r="D906" s="42"/>
      <c r="E906" s="42"/>
      <c r="F906" s="42"/>
      <c r="G906" s="111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</row>
    <row r="907" spans="1:24" ht="16">
      <c r="A907" s="42"/>
      <c r="B907" s="42"/>
      <c r="C907" s="42"/>
      <c r="D907" s="42"/>
      <c r="E907" s="42"/>
      <c r="F907" s="42"/>
      <c r="G907" s="111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</row>
    <row r="908" spans="1:24" ht="16">
      <c r="A908" s="42"/>
      <c r="B908" s="42"/>
      <c r="C908" s="42"/>
      <c r="D908" s="42"/>
      <c r="E908" s="42"/>
      <c r="F908" s="42"/>
      <c r="G908" s="111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</row>
    <row r="909" spans="1:24" ht="16">
      <c r="A909" s="42"/>
      <c r="B909" s="42"/>
      <c r="C909" s="42"/>
      <c r="D909" s="42"/>
      <c r="E909" s="42"/>
      <c r="F909" s="42"/>
      <c r="G909" s="111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</row>
    <row r="910" spans="1:24" ht="16">
      <c r="A910" s="42"/>
      <c r="B910" s="42"/>
      <c r="C910" s="42"/>
      <c r="D910" s="42"/>
      <c r="E910" s="42"/>
      <c r="F910" s="42"/>
      <c r="G910" s="111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</row>
    <row r="911" spans="1:24" ht="16">
      <c r="A911" s="42"/>
      <c r="B911" s="42"/>
      <c r="C911" s="42"/>
      <c r="D911" s="42"/>
      <c r="E911" s="42"/>
      <c r="F911" s="42"/>
      <c r="G911" s="111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</row>
    <row r="912" spans="1:24" ht="16">
      <c r="A912" s="42"/>
      <c r="B912" s="42"/>
      <c r="C912" s="42"/>
      <c r="D912" s="42"/>
      <c r="E912" s="42"/>
      <c r="F912" s="42"/>
      <c r="G912" s="111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</row>
    <row r="913" spans="1:24" ht="16">
      <c r="A913" s="42"/>
      <c r="B913" s="42"/>
      <c r="C913" s="42"/>
      <c r="D913" s="42"/>
      <c r="E913" s="42"/>
      <c r="F913" s="42"/>
      <c r="G913" s="111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</row>
    <row r="914" spans="1:24" ht="16">
      <c r="A914" s="42"/>
      <c r="B914" s="42"/>
      <c r="C914" s="42"/>
      <c r="D914" s="42"/>
      <c r="E914" s="42"/>
      <c r="F914" s="42"/>
      <c r="G914" s="111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</row>
    <row r="915" spans="1:24" ht="16">
      <c r="A915" s="42"/>
      <c r="B915" s="42"/>
      <c r="C915" s="42"/>
      <c r="D915" s="42"/>
      <c r="E915" s="42"/>
      <c r="F915" s="42"/>
      <c r="G915" s="111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</row>
    <row r="916" spans="1:24" ht="16">
      <c r="A916" s="42"/>
      <c r="B916" s="42"/>
      <c r="C916" s="42"/>
      <c r="D916" s="42"/>
      <c r="E916" s="42"/>
      <c r="F916" s="42"/>
      <c r="G916" s="111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</row>
    <row r="917" spans="1:24" ht="16">
      <c r="A917" s="42"/>
      <c r="B917" s="42"/>
      <c r="C917" s="42"/>
      <c r="D917" s="42"/>
      <c r="E917" s="42"/>
      <c r="F917" s="42"/>
      <c r="G917" s="111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</row>
    <row r="918" spans="1:24" ht="16">
      <c r="A918" s="42"/>
      <c r="B918" s="42"/>
      <c r="C918" s="42"/>
      <c r="D918" s="42"/>
      <c r="E918" s="42"/>
      <c r="F918" s="42"/>
      <c r="G918" s="111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</row>
    <row r="919" spans="1:24" ht="16">
      <c r="A919" s="42"/>
      <c r="B919" s="42"/>
      <c r="C919" s="42"/>
      <c r="D919" s="42"/>
      <c r="E919" s="42"/>
      <c r="F919" s="42"/>
      <c r="G919" s="111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</row>
    <row r="920" spans="1:24" ht="16">
      <c r="A920" s="42"/>
      <c r="B920" s="42"/>
      <c r="C920" s="42"/>
      <c r="D920" s="42"/>
      <c r="E920" s="42"/>
      <c r="F920" s="42"/>
      <c r="G920" s="111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</row>
    <row r="921" spans="1:24" ht="16">
      <c r="A921" s="42"/>
      <c r="B921" s="42"/>
      <c r="C921" s="42"/>
      <c r="D921" s="42"/>
      <c r="E921" s="42"/>
      <c r="F921" s="42"/>
      <c r="G921" s="111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</row>
    <row r="922" spans="1:24" ht="16">
      <c r="A922" s="42"/>
      <c r="B922" s="42"/>
      <c r="C922" s="42"/>
      <c r="D922" s="42"/>
      <c r="E922" s="42"/>
      <c r="F922" s="42"/>
      <c r="G922" s="111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</row>
    <row r="923" spans="1:24" ht="16">
      <c r="A923" s="42"/>
      <c r="B923" s="42"/>
      <c r="C923" s="42"/>
      <c r="D923" s="42"/>
      <c r="E923" s="42"/>
      <c r="F923" s="42"/>
      <c r="G923" s="111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</row>
    <row r="924" spans="1:24" ht="16">
      <c r="A924" s="42"/>
      <c r="B924" s="42"/>
      <c r="C924" s="42"/>
      <c r="D924" s="42"/>
      <c r="E924" s="42"/>
      <c r="F924" s="42"/>
      <c r="G924" s="111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</row>
    <row r="925" spans="1:24" ht="16">
      <c r="A925" s="42"/>
      <c r="B925" s="42"/>
      <c r="C925" s="42"/>
      <c r="D925" s="42"/>
      <c r="E925" s="42"/>
      <c r="F925" s="42"/>
      <c r="G925" s="111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</row>
    <row r="926" spans="1:24" ht="16">
      <c r="A926" s="42"/>
      <c r="B926" s="42"/>
      <c r="C926" s="42"/>
      <c r="D926" s="42"/>
      <c r="E926" s="42"/>
      <c r="F926" s="42"/>
      <c r="G926" s="111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</row>
    <row r="927" spans="1:24" ht="16">
      <c r="A927" s="42"/>
      <c r="B927" s="42"/>
      <c r="C927" s="42"/>
      <c r="D927" s="42"/>
      <c r="E927" s="42"/>
      <c r="F927" s="42"/>
      <c r="G927" s="111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</row>
    <row r="928" spans="1:24" ht="16">
      <c r="A928" s="42"/>
      <c r="B928" s="42"/>
      <c r="C928" s="42"/>
      <c r="D928" s="42"/>
      <c r="E928" s="42"/>
      <c r="F928" s="42"/>
      <c r="G928" s="111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</row>
    <row r="929" spans="1:24" ht="16">
      <c r="A929" s="42"/>
      <c r="B929" s="42"/>
      <c r="C929" s="42"/>
      <c r="D929" s="42"/>
      <c r="E929" s="42"/>
      <c r="F929" s="42"/>
      <c r="G929" s="111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</row>
    <row r="930" spans="1:24" ht="16">
      <c r="A930" s="42"/>
      <c r="B930" s="42"/>
      <c r="C930" s="42"/>
      <c r="D930" s="42"/>
      <c r="E930" s="42"/>
      <c r="F930" s="42"/>
      <c r="G930" s="111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</row>
    <row r="931" spans="1:24" ht="16">
      <c r="A931" s="42"/>
      <c r="B931" s="42"/>
      <c r="C931" s="42"/>
      <c r="D931" s="42"/>
      <c r="E931" s="42"/>
      <c r="F931" s="42"/>
      <c r="G931" s="111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</row>
    <row r="932" spans="1:24" ht="16">
      <c r="A932" s="42"/>
      <c r="B932" s="42"/>
      <c r="C932" s="42"/>
      <c r="D932" s="42"/>
      <c r="E932" s="42"/>
      <c r="F932" s="42"/>
      <c r="G932" s="111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</row>
    <row r="933" spans="1:24" ht="16">
      <c r="A933" s="42"/>
      <c r="B933" s="42"/>
      <c r="C933" s="42"/>
      <c r="D933" s="42"/>
      <c r="E933" s="42"/>
      <c r="F933" s="42"/>
      <c r="G933" s="111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</row>
    <row r="934" spans="1:24" ht="16">
      <c r="A934" s="42"/>
      <c r="B934" s="42"/>
      <c r="C934" s="42"/>
      <c r="D934" s="42"/>
      <c r="E934" s="42"/>
      <c r="F934" s="42"/>
      <c r="G934" s="111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</row>
    <row r="935" spans="1:24" ht="16">
      <c r="A935" s="42"/>
      <c r="B935" s="42"/>
      <c r="C935" s="42"/>
      <c r="D935" s="42"/>
      <c r="E935" s="42"/>
      <c r="F935" s="42"/>
      <c r="G935" s="111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</row>
    <row r="936" spans="1:24" ht="16">
      <c r="A936" s="42"/>
      <c r="B936" s="42"/>
      <c r="C936" s="42"/>
      <c r="D936" s="42"/>
      <c r="E936" s="42"/>
      <c r="F936" s="42"/>
      <c r="G936" s="111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</row>
    <row r="937" spans="1:24" ht="16">
      <c r="A937" s="42"/>
      <c r="B937" s="42"/>
      <c r="C937" s="42"/>
      <c r="D937" s="42"/>
      <c r="E937" s="42"/>
      <c r="F937" s="42"/>
      <c r="G937" s="111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</row>
    <row r="938" spans="1:24" ht="16">
      <c r="A938" s="42"/>
      <c r="B938" s="42"/>
      <c r="C938" s="42"/>
      <c r="D938" s="42"/>
      <c r="E938" s="42"/>
      <c r="F938" s="42"/>
      <c r="G938" s="111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</row>
    <row r="939" spans="1:24" ht="16">
      <c r="A939" s="42"/>
      <c r="B939" s="42"/>
      <c r="C939" s="42"/>
      <c r="D939" s="42"/>
      <c r="E939" s="42"/>
      <c r="F939" s="42"/>
      <c r="G939" s="111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</row>
    <row r="940" spans="1:24" ht="16">
      <c r="A940" s="42"/>
      <c r="B940" s="42"/>
      <c r="C940" s="42"/>
      <c r="D940" s="42"/>
      <c r="E940" s="42"/>
      <c r="F940" s="42"/>
      <c r="G940" s="111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</row>
    <row r="941" spans="1:24" ht="16">
      <c r="A941" s="42"/>
      <c r="B941" s="42"/>
      <c r="C941" s="42"/>
      <c r="D941" s="42"/>
      <c r="E941" s="42"/>
      <c r="F941" s="42"/>
      <c r="G941" s="111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</row>
    <row r="942" spans="1:24" ht="16">
      <c r="A942" s="42"/>
      <c r="B942" s="42"/>
      <c r="C942" s="42"/>
      <c r="D942" s="42"/>
      <c r="E942" s="42"/>
      <c r="F942" s="42"/>
      <c r="G942" s="111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</row>
    <row r="943" spans="1:24" ht="16">
      <c r="A943" s="42"/>
      <c r="B943" s="42"/>
      <c r="C943" s="42"/>
      <c r="D943" s="42"/>
      <c r="E943" s="42"/>
      <c r="F943" s="42"/>
      <c r="G943" s="111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</row>
    <row r="944" spans="1:24" ht="16">
      <c r="A944" s="42"/>
      <c r="B944" s="42"/>
      <c r="C944" s="42"/>
      <c r="D944" s="42"/>
      <c r="E944" s="42"/>
      <c r="F944" s="42"/>
      <c r="G944" s="111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</row>
    <row r="945" spans="1:24" ht="16">
      <c r="A945" s="42"/>
      <c r="B945" s="42"/>
      <c r="C945" s="42"/>
      <c r="D945" s="42"/>
      <c r="E945" s="42"/>
      <c r="F945" s="42"/>
      <c r="G945" s="111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</row>
    <row r="946" spans="1:24" ht="16">
      <c r="A946" s="42"/>
      <c r="B946" s="42"/>
      <c r="C946" s="42"/>
      <c r="D946" s="42"/>
      <c r="E946" s="42"/>
      <c r="F946" s="42"/>
      <c r="G946" s="111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</row>
    <row r="947" spans="1:24" ht="16">
      <c r="A947" s="42"/>
      <c r="B947" s="42"/>
      <c r="C947" s="42"/>
      <c r="D947" s="42"/>
      <c r="E947" s="42"/>
      <c r="F947" s="42"/>
      <c r="G947" s="111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</row>
    <row r="948" spans="1:24" ht="16">
      <c r="A948" s="42"/>
      <c r="B948" s="42"/>
      <c r="C948" s="42"/>
      <c r="D948" s="42"/>
      <c r="E948" s="42"/>
      <c r="F948" s="42"/>
      <c r="G948" s="111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</row>
    <row r="949" spans="1:24" ht="16">
      <c r="A949" s="42"/>
      <c r="B949" s="42"/>
      <c r="C949" s="42"/>
      <c r="D949" s="42"/>
      <c r="E949" s="42"/>
      <c r="F949" s="42"/>
      <c r="G949" s="111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</row>
    <row r="950" spans="1:24" ht="16">
      <c r="A950" s="42"/>
      <c r="B950" s="42"/>
      <c r="C950" s="42"/>
      <c r="D950" s="42"/>
      <c r="E950" s="42"/>
      <c r="F950" s="42"/>
      <c r="G950" s="111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</row>
    <row r="951" spans="1:24" ht="16">
      <c r="A951" s="42"/>
      <c r="B951" s="42"/>
      <c r="C951" s="42"/>
      <c r="D951" s="42"/>
      <c r="E951" s="42"/>
      <c r="F951" s="42"/>
      <c r="G951" s="111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</row>
    <row r="952" spans="1:24" ht="16">
      <c r="A952" s="42"/>
      <c r="B952" s="42"/>
      <c r="C952" s="42"/>
      <c r="D952" s="42"/>
      <c r="E952" s="42"/>
      <c r="F952" s="42"/>
      <c r="G952" s="111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</row>
    <row r="953" spans="1:24" ht="16">
      <c r="A953" s="42"/>
      <c r="B953" s="42"/>
      <c r="C953" s="42"/>
      <c r="D953" s="42"/>
      <c r="E953" s="42"/>
      <c r="F953" s="42"/>
      <c r="G953" s="111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</row>
    <row r="954" spans="1:24" ht="16">
      <c r="A954" s="42"/>
      <c r="B954" s="42"/>
      <c r="C954" s="42"/>
      <c r="D954" s="42"/>
      <c r="E954" s="42"/>
      <c r="F954" s="42"/>
      <c r="G954" s="111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</row>
    <row r="955" spans="1:24" ht="16">
      <c r="A955" s="42"/>
      <c r="B955" s="42"/>
      <c r="C955" s="42"/>
      <c r="D955" s="42"/>
      <c r="E955" s="42"/>
      <c r="F955" s="42"/>
      <c r="G955" s="111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</row>
    <row r="956" spans="1:24" ht="16">
      <c r="A956" s="42"/>
      <c r="B956" s="42"/>
      <c r="C956" s="42"/>
      <c r="D956" s="42"/>
      <c r="E956" s="42"/>
      <c r="F956" s="42"/>
      <c r="G956" s="111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</row>
    <row r="957" spans="1:24" ht="16">
      <c r="A957" s="42"/>
      <c r="B957" s="42"/>
      <c r="C957" s="42"/>
      <c r="D957" s="42"/>
      <c r="E957" s="42"/>
      <c r="F957" s="42"/>
      <c r="G957" s="111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</row>
    <row r="958" spans="1:24" ht="16">
      <c r="A958" s="42"/>
      <c r="B958" s="42"/>
      <c r="C958" s="42"/>
      <c r="D958" s="42"/>
      <c r="E958" s="42"/>
      <c r="F958" s="42"/>
      <c r="G958" s="111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</row>
    <row r="959" spans="1:24" ht="16">
      <c r="A959" s="42"/>
      <c r="B959" s="42"/>
      <c r="C959" s="42"/>
      <c r="D959" s="42"/>
      <c r="E959" s="42"/>
      <c r="F959" s="42"/>
      <c r="G959" s="111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</row>
    <row r="960" spans="1:24" ht="16">
      <c r="A960" s="42"/>
      <c r="B960" s="42"/>
      <c r="C960" s="42"/>
      <c r="D960" s="42"/>
      <c r="E960" s="42"/>
      <c r="F960" s="42"/>
      <c r="G960" s="111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</row>
    <row r="961" spans="1:24" ht="16">
      <c r="A961" s="42"/>
      <c r="B961" s="42"/>
      <c r="C961" s="42"/>
      <c r="D961" s="42"/>
      <c r="E961" s="42"/>
      <c r="F961" s="42"/>
      <c r="G961" s="111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</row>
    <row r="962" spans="1:24" ht="16">
      <c r="A962" s="42"/>
      <c r="B962" s="42"/>
      <c r="C962" s="42"/>
      <c r="D962" s="42"/>
      <c r="E962" s="42"/>
      <c r="F962" s="42"/>
      <c r="G962" s="111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</row>
    <row r="963" spans="1:24" ht="16">
      <c r="A963" s="42"/>
      <c r="B963" s="42"/>
      <c r="C963" s="42"/>
      <c r="D963" s="42"/>
      <c r="E963" s="42"/>
      <c r="F963" s="42"/>
      <c r="G963" s="111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</row>
    <row r="964" spans="1:24" ht="16">
      <c r="A964" s="42"/>
      <c r="B964" s="42"/>
      <c r="C964" s="42"/>
      <c r="D964" s="42"/>
      <c r="E964" s="42"/>
      <c r="F964" s="42"/>
      <c r="G964" s="111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</row>
    <row r="965" spans="1:24" ht="16">
      <c r="A965" s="42"/>
      <c r="B965" s="42"/>
      <c r="C965" s="42"/>
      <c r="D965" s="42"/>
      <c r="E965" s="42"/>
      <c r="F965" s="42"/>
      <c r="G965" s="111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</row>
    <row r="966" spans="1:24" ht="16">
      <c r="A966" s="42"/>
      <c r="B966" s="42"/>
      <c r="C966" s="42"/>
      <c r="D966" s="42"/>
      <c r="E966" s="42"/>
      <c r="F966" s="42"/>
      <c r="G966" s="111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</row>
    <row r="967" spans="1:24" ht="16">
      <c r="A967" s="42"/>
      <c r="B967" s="42"/>
      <c r="C967" s="42"/>
      <c r="D967" s="42"/>
      <c r="E967" s="42"/>
      <c r="F967" s="42"/>
      <c r="G967" s="111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</row>
    <row r="968" spans="1:24" ht="16">
      <c r="A968" s="42"/>
      <c r="B968" s="42"/>
      <c r="C968" s="42"/>
      <c r="D968" s="42"/>
      <c r="E968" s="42"/>
      <c r="F968" s="42"/>
      <c r="G968" s="111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</row>
    <row r="969" spans="1:24" ht="16">
      <c r="A969" s="42"/>
      <c r="B969" s="42"/>
      <c r="C969" s="42"/>
      <c r="D969" s="42"/>
      <c r="E969" s="42"/>
      <c r="F969" s="42"/>
      <c r="G969" s="111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</row>
    <row r="970" spans="1:24" ht="16">
      <c r="A970" s="42"/>
      <c r="B970" s="42"/>
      <c r="C970" s="42"/>
      <c r="D970" s="42"/>
      <c r="E970" s="42"/>
      <c r="F970" s="42"/>
      <c r="G970" s="111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</row>
    <row r="971" spans="1:24" ht="16">
      <c r="A971" s="42"/>
      <c r="B971" s="42"/>
      <c r="C971" s="42"/>
      <c r="D971" s="42"/>
      <c r="E971" s="42"/>
      <c r="F971" s="42"/>
      <c r="G971" s="111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</row>
    <row r="972" spans="1:24" ht="16">
      <c r="A972" s="42"/>
      <c r="B972" s="42"/>
      <c r="C972" s="42"/>
      <c r="D972" s="42"/>
      <c r="E972" s="42"/>
      <c r="F972" s="42"/>
      <c r="G972" s="111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</row>
    <row r="973" spans="1:24" ht="16">
      <c r="A973" s="42"/>
      <c r="B973" s="42"/>
      <c r="C973" s="42"/>
      <c r="D973" s="42"/>
      <c r="E973" s="42"/>
      <c r="F973" s="42"/>
      <c r="G973" s="111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</row>
    <row r="974" spans="1:24" ht="16">
      <c r="A974" s="42"/>
      <c r="B974" s="42"/>
      <c r="C974" s="42"/>
      <c r="D974" s="42"/>
      <c r="E974" s="42"/>
      <c r="F974" s="42"/>
      <c r="G974" s="111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</row>
    <row r="975" spans="1:24" ht="16">
      <c r="A975" s="42"/>
      <c r="B975" s="42"/>
      <c r="C975" s="42"/>
      <c r="D975" s="42"/>
      <c r="E975" s="42"/>
      <c r="F975" s="42"/>
      <c r="G975" s="111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</row>
    <row r="976" spans="1:24" ht="16">
      <c r="A976" s="42"/>
      <c r="B976" s="42"/>
      <c r="C976" s="42"/>
      <c r="D976" s="42"/>
      <c r="E976" s="42"/>
      <c r="F976" s="42"/>
      <c r="G976" s="111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</row>
    <row r="977" spans="1:24" ht="16">
      <c r="A977" s="42"/>
      <c r="B977" s="42"/>
      <c r="C977" s="42"/>
      <c r="D977" s="42"/>
      <c r="E977" s="42"/>
      <c r="F977" s="42"/>
      <c r="G977" s="111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</row>
    <row r="978" spans="1:24" ht="16">
      <c r="A978" s="42"/>
      <c r="B978" s="42"/>
      <c r="C978" s="42"/>
      <c r="D978" s="42"/>
      <c r="E978" s="42"/>
      <c r="F978" s="42"/>
      <c r="G978" s="111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</row>
    <row r="979" spans="1:24" ht="16">
      <c r="A979" s="42"/>
      <c r="B979" s="42"/>
      <c r="C979" s="42"/>
      <c r="D979" s="42"/>
      <c r="E979" s="42"/>
      <c r="F979" s="42"/>
      <c r="G979" s="111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</row>
    <row r="980" spans="1:24" ht="16">
      <c r="A980" s="42"/>
      <c r="B980" s="42"/>
      <c r="C980" s="42"/>
      <c r="D980" s="42"/>
      <c r="E980" s="42"/>
      <c r="F980" s="42"/>
      <c r="G980" s="111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</row>
    <row r="981" spans="1:24" ht="16">
      <c r="A981" s="42"/>
      <c r="B981" s="42"/>
      <c r="C981" s="42"/>
      <c r="D981" s="42"/>
      <c r="E981" s="42"/>
      <c r="F981" s="42"/>
      <c r="G981" s="111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</row>
    <row r="982" spans="1:24" ht="16">
      <c r="A982" s="42"/>
      <c r="B982" s="42"/>
      <c r="C982" s="42"/>
      <c r="D982" s="42"/>
      <c r="E982" s="42"/>
      <c r="F982" s="42"/>
      <c r="G982" s="111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</row>
    <row r="983" spans="1:24" ht="16">
      <c r="A983" s="42"/>
      <c r="B983" s="42"/>
      <c r="C983" s="42"/>
      <c r="D983" s="42"/>
      <c r="E983" s="42"/>
      <c r="F983" s="42"/>
      <c r="G983" s="111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</row>
    <row r="984" spans="1:24" ht="16">
      <c r="A984" s="42"/>
      <c r="B984" s="42"/>
      <c r="C984" s="42"/>
      <c r="D984" s="42"/>
      <c r="E984" s="42"/>
      <c r="F984" s="42"/>
      <c r="G984" s="111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</row>
    <row r="985" spans="1:24" ht="16">
      <c r="A985" s="42"/>
      <c r="B985" s="42"/>
      <c r="C985" s="42"/>
      <c r="D985" s="42"/>
      <c r="E985" s="42"/>
      <c r="F985" s="42"/>
      <c r="G985" s="111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</row>
    <row r="986" spans="1:24" ht="16">
      <c r="A986" s="42"/>
      <c r="B986" s="42"/>
      <c r="C986" s="42"/>
      <c r="D986" s="42"/>
      <c r="E986" s="42"/>
      <c r="F986" s="42"/>
      <c r="G986" s="111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</row>
    <row r="987" spans="1:24" ht="16">
      <c r="A987" s="42"/>
      <c r="B987" s="42"/>
      <c r="C987" s="42"/>
      <c r="D987" s="42"/>
      <c r="E987" s="42"/>
      <c r="F987" s="42"/>
      <c r="G987" s="111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</row>
    <row r="988" spans="1:24" ht="16">
      <c r="A988" s="42"/>
      <c r="B988" s="42"/>
      <c r="C988" s="42"/>
      <c r="D988" s="42"/>
      <c r="E988" s="42"/>
      <c r="F988" s="42"/>
      <c r="G988" s="111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</row>
    <row r="989" spans="1:24" ht="16">
      <c r="A989" s="42"/>
      <c r="B989" s="42"/>
      <c r="C989" s="42"/>
      <c r="D989" s="42"/>
      <c r="E989" s="42"/>
      <c r="F989" s="42"/>
      <c r="G989" s="111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</row>
    <row r="990" spans="1:24" ht="16">
      <c r="A990" s="42"/>
      <c r="B990" s="42"/>
      <c r="C990" s="42"/>
      <c r="D990" s="42"/>
      <c r="E990" s="42"/>
      <c r="F990" s="42"/>
      <c r="G990" s="111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</row>
    <row r="991" spans="1:24" ht="16">
      <c r="A991" s="42"/>
      <c r="B991" s="42"/>
      <c r="C991" s="42"/>
      <c r="D991" s="42"/>
      <c r="E991" s="42"/>
      <c r="F991" s="42"/>
      <c r="G991" s="111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</row>
    <row r="992" spans="1:24" ht="16">
      <c r="A992" s="42"/>
      <c r="B992" s="42"/>
      <c r="C992" s="42"/>
      <c r="D992" s="42"/>
      <c r="E992" s="42"/>
      <c r="F992" s="42"/>
      <c r="G992" s="111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</row>
    <row r="993" spans="1:24" ht="16">
      <c r="A993" s="42"/>
      <c r="B993" s="42"/>
      <c r="C993" s="42"/>
      <c r="D993" s="42"/>
      <c r="E993" s="42"/>
      <c r="F993" s="42"/>
      <c r="G993" s="111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</row>
    <row r="994" spans="1:24" ht="16">
      <c r="A994" s="42"/>
      <c r="B994" s="42"/>
      <c r="C994" s="42"/>
      <c r="D994" s="42"/>
      <c r="E994" s="42"/>
      <c r="F994" s="42"/>
      <c r="G994" s="111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</row>
    <row r="995" spans="1:24" ht="16">
      <c r="A995" s="42"/>
      <c r="B995" s="42"/>
      <c r="C995" s="42"/>
      <c r="D995" s="42"/>
      <c r="E995" s="42"/>
      <c r="F995" s="42"/>
      <c r="G995" s="111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</row>
    <row r="996" spans="1:24" ht="16">
      <c r="A996" s="42"/>
      <c r="B996" s="42"/>
      <c r="C996" s="42"/>
      <c r="D996" s="42"/>
      <c r="E996" s="42"/>
      <c r="F996" s="42"/>
      <c r="G996" s="111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</row>
    <row r="997" spans="1:24" ht="16">
      <c r="A997" s="42"/>
      <c r="B997" s="42"/>
      <c r="C997" s="42"/>
      <c r="D997" s="42"/>
      <c r="E997" s="42"/>
      <c r="F997" s="42"/>
      <c r="G997" s="111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</row>
    <row r="998" spans="1:24" ht="16">
      <c r="A998" s="42"/>
      <c r="B998" s="42"/>
      <c r="C998" s="42"/>
      <c r="D998" s="42"/>
      <c r="E998" s="42"/>
      <c r="F998" s="42"/>
      <c r="G998" s="111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</row>
    <row r="999" spans="1:24" ht="16">
      <c r="A999" s="42"/>
      <c r="B999" s="42"/>
      <c r="C999" s="42"/>
      <c r="D999" s="42"/>
      <c r="E999" s="42"/>
      <c r="F999" s="42"/>
      <c r="G999" s="111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</row>
    <row r="1000" spans="1:24" ht="16">
      <c r="A1000" s="42"/>
      <c r="B1000" s="42"/>
      <c r="C1000" s="42"/>
      <c r="D1000" s="42"/>
      <c r="E1000" s="42"/>
      <c r="F1000" s="42"/>
      <c r="G1000" s="111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</row>
    <row r="1001" spans="1:24" ht="16">
      <c r="A1001" s="42"/>
      <c r="B1001" s="42"/>
      <c r="C1001" s="42"/>
      <c r="D1001" s="42"/>
      <c r="E1001" s="42"/>
      <c r="F1001" s="42"/>
      <c r="G1001" s="111"/>
      <c r="H1001" s="42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</row>
    <row r="1002" spans="1:24" ht="16">
      <c r="A1002" s="42"/>
      <c r="B1002" s="42"/>
      <c r="C1002" s="42"/>
      <c r="D1002" s="42"/>
      <c r="E1002" s="42"/>
      <c r="F1002" s="42"/>
      <c r="G1002" s="111"/>
      <c r="H1002" s="42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</row>
    <row r="1003" spans="1:24" ht="16">
      <c r="A1003" s="42"/>
      <c r="B1003" s="42"/>
      <c r="C1003" s="42"/>
      <c r="D1003" s="42"/>
      <c r="E1003" s="42"/>
      <c r="F1003" s="42"/>
      <c r="G1003" s="111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</row>
    <row r="1004" spans="1:24" ht="16">
      <c r="A1004" s="42"/>
      <c r="B1004" s="42"/>
      <c r="C1004" s="42"/>
      <c r="D1004" s="42"/>
      <c r="E1004" s="42"/>
      <c r="F1004" s="42"/>
      <c r="G1004" s="111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</row>
    <row r="1005" spans="1:24" ht="16">
      <c r="A1005" s="42"/>
      <c r="B1005" s="42"/>
      <c r="C1005" s="42"/>
      <c r="D1005" s="42"/>
      <c r="E1005" s="42"/>
      <c r="F1005" s="42"/>
      <c r="G1005" s="111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</row>
    <row r="1006" spans="1:24" ht="16">
      <c r="A1006" s="42"/>
      <c r="B1006" s="42"/>
      <c r="C1006" s="42"/>
      <c r="D1006" s="42"/>
      <c r="E1006" s="42"/>
      <c r="F1006" s="42"/>
      <c r="G1006" s="111"/>
      <c r="H1006" s="42"/>
      <c r="I1006" s="42"/>
      <c r="J1006" s="42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</row>
    <row r="1007" spans="1:24" ht="16">
      <c r="A1007" s="42"/>
      <c r="B1007" s="42"/>
      <c r="C1007" s="42"/>
      <c r="D1007" s="42"/>
      <c r="E1007" s="42"/>
      <c r="F1007" s="42"/>
      <c r="G1007" s="111"/>
      <c r="H1007" s="42"/>
      <c r="I1007" s="42"/>
      <c r="J1007" s="42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</row>
    <row r="1008" spans="1:24" ht="16">
      <c r="A1008" s="42"/>
      <c r="B1008" s="42"/>
      <c r="C1008" s="42"/>
      <c r="D1008" s="42"/>
      <c r="E1008" s="42"/>
      <c r="F1008" s="42"/>
      <c r="G1008" s="111"/>
      <c r="H1008" s="42"/>
      <c r="I1008" s="42"/>
      <c r="J1008" s="42"/>
      <c r="K1008" s="42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</row>
    <row r="1009" spans="1:24" ht="16">
      <c r="A1009" s="42"/>
      <c r="B1009" s="42"/>
      <c r="C1009" s="42"/>
      <c r="D1009" s="42"/>
      <c r="E1009" s="42"/>
      <c r="F1009" s="42"/>
      <c r="G1009" s="111"/>
      <c r="H1009" s="42"/>
      <c r="I1009" s="42"/>
      <c r="J1009" s="42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</row>
    <row r="1010" spans="1:24" ht="16">
      <c r="A1010" s="42"/>
      <c r="B1010" s="42"/>
      <c r="C1010" s="42"/>
      <c r="D1010" s="42"/>
      <c r="E1010" s="42"/>
      <c r="F1010" s="42"/>
      <c r="G1010" s="111"/>
      <c r="H1010" s="42"/>
      <c r="I1010" s="42"/>
      <c r="J1010" s="42"/>
      <c r="K1010" s="42"/>
      <c r="L1010" s="42"/>
      <c r="M1010" s="42"/>
      <c r="N1010" s="42"/>
      <c r="O1010" s="42"/>
      <c r="P1010" s="42"/>
      <c r="Q1010" s="42"/>
      <c r="R1010" s="42"/>
      <c r="S1010" s="42"/>
      <c r="T1010" s="42"/>
      <c r="U1010" s="42"/>
      <c r="V1010" s="42"/>
      <c r="W1010" s="42"/>
      <c r="X1010" s="42"/>
    </row>
    <row r="1011" spans="1:24" ht="16">
      <c r="A1011" s="42"/>
      <c r="B1011" s="42"/>
      <c r="C1011" s="42"/>
      <c r="D1011" s="42"/>
      <c r="E1011" s="42"/>
      <c r="F1011" s="42"/>
      <c r="G1011" s="111"/>
      <c r="H1011" s="42"/>
      <c r="I1011" s="42"/>
      <c r="J1011" s="42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</row>
    <row r="1012" spans="1:24" ht="16">
      <c r="A1012" s="42"/>
      <c r="B1012" s="42"/>
      <c r="C1012" s="42"/>
      <c r="D1012" s="42"/>
      <c r="E1012" s="42"/>
      <c r="F1012" s="42"/>
      <c r="G1012" s="111"/>
      <c r="H1012" s="42"/>
      <c r="I1012" s="42"/>
      <c r="J1012" s="42"/>
      <c r="K1012" s="42"/>
      <c r="L1012" s="42"/>
      <c r="M1012" s="42"/>
      <c r="N1012" s="42"/>
      <c r="O1012" s="42"/>
      <c r="P1012" s="42"/>
      <c r="Q1012" s="42"/>
      <c r="R1012" s="42"/>
      <c r="S1012" s="42"/>
      <c r="T1012" s="42"/>
      <c r="U1012" s="42"/>
      <c r="V1012" s="42"/>
      <c r="W1012" s="42"/>
      <c r="X1012" s="42"/>
    </row>
    <row r="1013" spans="1:24" ht="16">
      <c r="A1013" s="42"/>
      <c r="B1013" s="42"/>
      <c r="C1013" s="42"/>
      <c r="D1013" s="42"/>
      <c r="E1013" s="42"/>
      <c r="F1013" s="42"/>
      <c r="G1013" s="111"/>
      <c r="H1013" s="42"/>
      <c r="I1013" s="42"/>
      <c r="J1013" s="42"/>
      <c r="K1013" s="42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</row>
    <row r="1014" spans="1:24" ht="16">
      <c r="A1014" s="42"/>
      <c r="B1014" s="42"/>
      <c r="C1014" s="42"/>
      <c r="D1014" s="42"/>
      <c r="E1014" s="42"/>
      <c r="F1014" s="42"/>
      <c r="G1014" s="111"/>
      <c r="H1014" s="42"/>
      <c r="I1014" s="42"/>
      <c r="J1014" s="42"/>
      <c r="K1014" s="42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</row>
    <row r="1015" spans="1:24" ht="16">
      <c r="A1015" s="42"/>
      <c r="B1015" s="42"/>
      <c r="C1015" s="42"/>
      <c r="D1015" s="42"/>
      <c r="E1015" s="42"/>
      <c r="F1015" s="42"/>
      <c r="G1015" s="111"/>
      <c r="H1015" s="42"/>
      <c r="I1015" s="42"/>
      <c r="J1015" s="42"/>
      <c r="K1015" s="42"/>
      <c r="L1015" s="42"/>
      <c r="M1015" s="42"/>
      <c r="N1015" s="42"/>
      <c r="O1015" s="42"/>
      <c r="P1015" s="42"/>
      <c r="Q1015" s="42"/>
      <c r="R1015" s="42"/>
      <c r="S1015" s="42"/>
      <c r="T1015" s="42"/>
      <c r="U1015" s="42"/>
      <c r="V1015" s="42"/>
      <c r="W1015" s="42"/>
      <c r="X1015" s="42"/>
    </row>
    <row r="1016" spans="1:24" ht="16">
      <c r="A1016" s="42"/>
      <c r="B1016" s="42"/>
      <c r="C1016" s="42"/>
      <c r="D1016" s="42"/>
      <c r="E1016" s="42"/>
      <c r="F1016" s="42"/>
      <c r="G1016" s="111"/>
      <c r="H1016" s="42"/>
      <c r="I1016" s="42"/>
      <c r="J1016" s="42"/>
      <c r="K1016" s="42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  <c r="W1016" s="42"/>
      <c r="X1016" s="42"/>
    </row>
    <row r="1017" spans="1:24" ht="16">
      <c r="A1017" s="42"/>
      <c r="B1017" s="42"/>
      <c r="C1017" s="42"/>
      <c r="D1017" s="42"/>
      <c r="E1017" s="42"/>
      <c r="F1017" s="42"/>
      <c r="G1017" s="111"/>
      <c r="H1017" s="42"/>
      <c r="I1017" s="42"/>
      <c r="J1017" s="42"/>
      <c r="K1017" s="42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  <c r="W1017" s="42"/>
      <c r="X1017" s="42"/>
    </row>
    <row r="1018" spans="1:24" ht="16">
      <c r="A1018" s="42"/>
      <c r="B1018" s="42"/>
      <c r="C1018" s="42"/>
      <c r="D1018" s="42"/>
      <c r="E1018" s="42"/>
      <c r="F1018" s="42"/>
      <c r="G1018" s="111"/>
      <c r="H1018" s="42"/>
      <c r="I1018" s="42"/>
      <c r="J1018" s="42"/>
      <c r="K1018" s="42"/>
      <c r="L1018" s="42"/>
      <c r="M1018" s="42"/>
      <c r="N1018" s="42"/>
      <c r="O1018" s="42"/>
      <c r="P1018" s="42"/>
      <c r="Q1018" s="42"/>
      <c r="R1018" s="42"/>
      <c r="S1018" s="42"/>
      <c r="T1018" s="42"/>
      <c r="U1018" s="42"/>
      <c r="V1018" s="42"/>
      <c r="W1018" s="42"/>
      <c r="X1018" s="42"/>
    </row>
    <row r="1019" spans="1:24" ht="16">
      <c r="A1019" s="42"/>
      <c r="B1019" s="42"/>
      <c r="C1019" s="42"/>
      <c r="D1019" s="42"/>
      <c r="E1019" s="42"/>
      <c r="F1019" s="42"/>
      <c r="G1019" s="111"/>
      <c r="H1019" s="42"/>
      <c r="I1019" s="42"/>
      <c r="J1019" s="42"/>
      <c r="K1019" s="42"/>
      <c r="L1019" s="42"/>
      <c r="M1019" s="42"/>
      <c r="N1019" s="42"/>
      <c r="O1019" s="42"/>
      <c r="P1019" s="42"/>
      <c r="Q1019" s="42"/>
      <c r="R1019" s="42"/>
      <c r="S1019" s="42"/>
      <c r="T1019" s="42"/>
      <c r="U1019" s="42"/>
      <c r="V1019" s="42"/>
      <c r="W1019" s="42"/>
      <c r="X1019" s="42"/>
    </row>
    <row r="1020" spans="1:24" ht="16">
      <c r="A1020" s="42"/>
      <c r="B1020" s="42"/>
      <c r="C1020" s="42"/>
      <c r="D1020" s="42"/>
      <c r="E1020" s="42"/>
      <c r="F1020" s="42"/>
      <c r="G1020" s="111"/>
      <c r="H1020" s="42"/>
      <c r="I1020" s="42"/>
      <c r="J1020" s="42"/>
      <c r="K1020" s="42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</row>
    <row r="1021" spans="1:24" ht="16">
      <c r="A1021" s="42"/>
      <c r="B1021" s="42"/>
      <c r="C1021" s="42"/>
      <c r="D1021" s="42"/>
      <c r="E1021" s="42"/>
      <c r="F1021" s="42"/>
      <c r="G1021" s="111"/>
      <c r="H1021" s="42"/>
      <c r="I1021" s="42"/>
      <c r="J1021" s="42"/>
      <c r="K1021" s="42"/>
      <c r="L1021" s="42"/>
      <c r="M1021" s="42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</row>
    <row r="1022" spans="1:24" ht="16">
      <c r="A1022" s="42"/>
      <c r="B1022" s="42"/>
      <c r="C1022" s="42"/>
      <c r="D1022" s="42"/>
      <c r="E1022" s="42"/>
      <c r="F1022" s="42"/>
      <c r="G1022" s="111"/>
      <c r="H1022" s="42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</row>
    <row r="1023" spans="1:24" ht="16">
      <c r="A1023" s="42"/>
      <c r="B1023" s="42"/>
      <c r="C1023" s="42"/>
      <c r="D1023" s="42"/>
      <c r="E1023" s="42"/>
      <c r="F1023" s="42"/>
      <c r="G1023" s="111"/>
      <c r="H1023" s="42"/>
      <c r="I1023" s="42"/>
      <c r="J1023" s="42"/>
      <c r="K1023" s="42"/>
      <c r="L1023" s="42"/>
      <c r="M1023" s="42"/>
      <c r="N1023" s="42"/>
      <c r="O1023" s="42"/>
      <c r="P1023" s="42"/>
      <c r="Q1023" s="42"/>
      <c r="R1023" s="42"/>
      <c r="S1023" s="42"/>
      <c r="T1023" s="42"/>
      <c r="U1023" s="42"/>
      <c r="V1023" s="42"/>
      <c r="W1023" s="42"/>
      <c r="X1023" s="42"/>
    </row>
    <row r="1024" spans="1:24" ht="16">
      <c r="A1024" s="42"/>
      <c r="B1024" s="42"/>
      <c r="C1024" s="42"/>
      <c r="D1024" s="42"/>
      <c r="E1024" s="42"/>
      <c r="F1024" s="42"/>
      <c r="G1024" s="111"/>
      <c r="H1024" s="42"/>
      <c r="I1024" s="42"/>
      <c r="J1024" s="42"/>
      <c r="K1024" s="42"/>
      <c r="L1024" s="42"/>
      <c r="M1024" s="42"/>
      <c r="N1024" s="42"/>
      <c r="O1024" s="42"/>
      <c r="P1024" s="42"/>
      <c r="Q1024" s="42"/>
      <c r="R1024" s="42"/>
      <c r="S1024" s="42"/>
      <c r="T1024" s="42"/>
      <c r="U1024" s="42"/>
      <c r="V1024" s="42"/>
      <c r="W1024" s="42"/>
      <c r="X1024" s="42"/>
    </row>
    <row r="1025" spans="1:24" ht="16">
      <c r="A1025" s="42"/>
      <c r="B1025" s="42"/>
      <c r="C1025" s="42"/>
      <c r="D1025" s="42"/>
      <c r="E1025" s="42"/>
      <c r="F1025" s="42"/>
      <c r="G1025" s="111"/>
      <c r="H1025" s="42"/>
      <c r="I1025" s="42"/>
      <c r="J1025" s="42"/>
      <c r="K1025" s="42"/>
      <c r="L1025" s="42"/>
      <c r="M1025" s="42"/>
      <c r="N1025" s="42"/>
      <c r="O1025" s="42"/>
      <c r="P1025" s="42"/>
      <c r="Q1025" s="42"/>
      <c r="R1025" s="42"/>
      <c r="S1025" s="42"/>
      <c r="T1025" s="42"/>
      <c r="U1025" s="42"/>
      <c r="V1025" s="42"/>
      <c r="W1025" s="42"/>
      <c r="X1025" s="42"/>
    </row>
    <row r="1026" spans="1:24" ht="16">
      <c r="A1026" s="42"/>
      <c r="B1026" s="42"/>
      <c r="C1026" s="42"/>
      <c r="D1026" s="42"/>
      <c r="E1026" s="42"/>
      <c r="F1026" s="42"/>
      <c r="G1026" s="111"/>
      <c r="H1026" s="42"/>
      <c r="I1026" s="42"/>
      <c r="J1026" s="42"/>
      <c r="K1026" s="42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  <c r="W1026" s="42"/>
      <c r="X1026" s="42"/>
    </row>
    <row r="1027" spans="1:24" ht="16">
      <c r="A1027" s="42"/>
      <c r="B1027" s="42"/>
      <c r="C1027" s="42"/>
      <c r="D1027" s="42"/>
      <c r="E1027" s="42"/>
      <c r="F1027" s="42"/>
      <c r="G1027" s="111"/>
      <c r="H1027" s="42"/>
      <c r="I1027" s="42"/>
      <c r="J1027" s="42"/>
      <c r="K1027" s="42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  <c r="W1027" s="42"/>
      <c r="X1027" s="42"/>
    </row>
    <row r="1028" spans="1:24" ht="16">
      <c r="A1028" s="42"/>
      <c r="B1028" s="42"/>
      <c r="C1028" s="42"/>
      <c r="D1028" s="42"/>
      <c r="E1028" s="42"/>
      <c r="F1028" s="42"/>
      <c r="G1028" s="111"/>
      <c r="H1028" s="42"/>
      <c r="I1028" s="42"/>
      <c r="J1028" s="42"/>
      <c r="K1028" s="42"/>
      <c r="L1028" s="42"/>
      <c r="M1028" s="42"/>
      <c r="N1028" s="42"/>
      <c r="O1028" s="42"/>
      <c r="P1028" s="42"/>
      <c r="Q1028" s="42"/>
      <c r="R1028" s="42"/>
      <c r="S1028" s="42"/>
      <c r="T1028" s="42"/>
      <c r="U1028" s="42"/>
      <c r="V1028" s="42"/>
      <c r="W1028" s="42"/>
      <c r="X1028" s="42"/>
    </row>
    <row r="1029" spans="1:24" ht="16">
      <c r="A1029" s="42"/>
      <c r="B1029" s="42"/>
      <c r="C1029" s="42"/>
      <c r="D1029" s="42"/>
      <c r="E1029" s="42"/>
      <c r="F1029" s="42"/>
      <c r="G1029" s="111"/>
      <c r="H1029" s="42"/>
      <c r="I1029" s="42"/>
      <c r="J1029" s="42"/>
      <c r="K1029" s="42"/>
      <c r="L1029" s="42"/>
      <c r="M1029" s="42"/>
      <c r="N1029" s="42"/>
      <c r="O1029" s="42"/>
      <c r="P1029" s="42"/>
      <c r="Q1029" s="42"/>
      <c r="R1029" s="42"/>
      <c r="S1029" s="42"/>
      <c r="T1029" s="42"/>
      <c r="U1029" s="42"/>
      <c r="V1029" s="42"/>
      <c r="W1029" s="42"/>
      <c r="X1029" s="42"/>
    </row>
    <row r="1030" spans="1:24" ht="16">
      <c r="A1030" s="42"/>
      <c r="B1030" s="42"/>
      <c r="C1030" s="42"/>
      <c r="D1030" s="42"/>
      <c r="E1030" s="42"/>
      <c r="F1030" s="42"/>
      <c r="G1030" s="111"/>
      <c r="H1030" s="42"/>
      <c r="I1030" s="42"/>
      <c r="J1030" s="42"/>
      <c r="K1030" s="42"/>
      <c r="L1030" s="42"/>
      <c r="M1030" s="42"/>
      <c r="N1030" s="42"/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</row>
    <row r="1031" spans="1:24" ht="16">
      <c r="A1031" s="42"/>
      <c r="B1031" s="42"/>
      <c r="C1031" s="42"/>
      <c r="D1031" s="42"/>
      <c r="E1031" s="42"/>
      <c r="F1031" s="42"/>
      <c r="G1031" s="111"/>
      <c r="H1031" s="42"/>
      <c r="I1031" s="42"/>
      <c r="J1031" s="42"/>
      <c r="K1031" s="42"/>
      <c r="L1031" s="42"/>
      <c r="M1031" s="42"/>
      <c r="N1031" s="42"/>
      <c r="O1031" s="42"/>
      <c r="P1031" s="42"/>
      <c r="Q1031" s="42"/>
      <c r="R1031" s="42"/>
      <c r="S1031" s="42"/>
      <c r="T1031" s="42"/>
      <c r="U1031" s="42"/>
      <c r="V1031" s="42"/>
      <c r="W1031" s="42"/>
      <c r="X1031" s="42"/>
    </row>
    <row r="1032" spans="1:24" ht="16">
      <c r="A1032" s="42"/>
      <c r="B1032" s="42"/>
      <c r="C1032" s="42"/>
      <c r="D1032" s="42"/>
      <c r="E1032" s="42"/>
      <c r="F1032" s="42"/>
      <c r="G1032" s="111"/>
      <c r="H1032" s="42"/>
      <c r="I1032" s="42"/>
      <c r="J1032" s="42"/>
      <c r="K1032" s="42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  <c r="W1032" s="42"/>
      <c r="X1032" s="42"/>
    </row>
    <row r="1033" spans="1:24" ht="16">
      <c r="A1033" s="42"/>
      <c r="B1033" s="42"/>
      <c r="C1033" s="42"/>
      <c r="D1033" s="42"/>
      <c r="E1033" s="42"/>
      <c r="F1033" s="42"/>
      <c r="G1033" s="111"/>
      <c r="H1033" s="42"/>
      <c r="I1033" s="42"/>
      <c r="J1033" s="42"/>
      <c r="K1033" s="42"/>
      <c r="L1033" s="42"/>
      <c r="M1033" s="42"/>
      <c r="N1033" s="42"/>
      <c r="O1033" s="42"/>
      <c r="P1033" s="42"/>
      <c r="Q1033" s="42"/>
      <c r="R1033" s="42"/>
      <c r="S1033" s="42"/>
      <c r="T1033" s="42"/>
      <c r="U1033" s="42"/>
      <c r="V1033" s="42"/>
      <c r="W1033" s="42"/>
      <c r="X1033" s="42"/>
    </row>
    <row r="1034" spans="1:24" ht="16">
      <c r="A1034" s="42"/>
      <c r="B1034" s="42"/>
      <c r="C1034" s="42"/>
      <c r="D1034" s="42"/>
      <c r="E1034" s="42"/>
      <c r="F1034" s="42"/>
      <c r="G1034" s="111"/>
      <c r="H1034" s="42"/>
      <c r="I1034" s="42"/>
      <c r="J1034" s="42"/>
      <c r="K1034" s="42"/>
      <c r="L1034" s="42"/>
      <c r="M1034" s="42"/>
      <c r="N1034" s="42"/>
      <c r="O1034" s="42"/>
      <c r="P1034" s="42"/>
      <c r="Q1034" s="42"/>
      <c r="R1034" s="42"/>
      <c r="S1034" s="42"/>
      <c r="T1034" s="42"/>
      <c r="U1034" s="42"/>
      <c r="V1034" s="42"/>
      <c r="W1034" s="42"/>
      <c r="X1034" s="42"/>
    </row>
    <row r="1035" spans="1:24" ht="16">
      <c r="A1035" s="42"/>
      <c r="B1035" s="42"/>
      <c r="C1035" s="42"/>
      <c r="D1035" s="42"/>
      <c r="E1035" s="42"/>
      <c r="F1035" s="42"/>
      <c r="G1035" s="111"/>
      <c r="H1035" s="42"/>
      <c r="I1035" s="42"/>
      <c r="J1035" s="42"/>
      <c r="K1035" s="42"/>
      <c r="L1035" s="42"/>
      <c r="M1035" s="42"/>
      <c r="N1035" s="42"/>
      <c r="O1035" s="42"/>
      <c r="P1035" s="42"/>
      <c r="Q1035" s="42"/>
      <c r="R1035" s="42"/>
      <c r="S1035" s="42"/>
      <c r="T1035" s="42"/>
      <c r="U1035" s="42"/>
      <c r="V1035" s="42"/>
      <c r="W1035" s="42"/>
      <c r="X1035" s="42"/>
    </row>
    <row r="1036" spans="1:24" ht="16">
      <c r="A1036" s="42"/>
      <c r="B1036" s="42"/>
      <c r="C1036" s="42"/>
      <c r="D1036" s="42"/>
      <c r="E1036" s="42"/>
      <c r="F1036" s="42"/>
      <c r="G1036" s="111"/>
      <c r="H1036" s="42"/>
      <c r="I1036" s="42"/>
      <c r="J1036" s="42"/>
      <c r="K1036" s="42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  <c r="W1036" s="42"/>
      <c r="X1036" s="42"/>
    </row>
    <row r="1037" spans="1:24" ht="16">
      <c r="A1037" s="42"/>
      <c r="B1037" s="42"/>
      <c r="C1037" s="42"/>
      <c r="D1037" s="42"/>
      <c r="E1037" s="42"/>
      <c r="F1037" s="42"/>
      <c r="G1037" s="111"/>
      <c r="H1037" s="42"/>
      <c r="I1037" s="42"/>
      <c r="J1037" s="42"/>
      <c r="K1037" s="42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  <c r="W1037" s="42"/>
      <c r="X1037" s="42"/>
    </row>
    <row r="1038" spans="1:24" ht="16">
      <c r="A1038" s="42"/>
      <c r="B1038" s="42"/>
      <c r="C1038" s="42"/>
      <c r="D1038" s="42"/>
      <c r="E1038" s="42"/>
      <c r="F1038" s="42"/>
      <c r="G1038" s="111"/>
      <c r="H1038" s="42"/>
      <c r="I1038" s="42"/>
      <c r="J1038" s="42"/>
      <c r="K1038" s="42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</row>
    <row r="1039" spans="1:24" ht="16">
      <c r="A1039" s="42"/>
      <c r="B1039" s="42"/>
      <c r="C1039" s="42"/>
      <c r="D1039" s="42"/>
      <c r="E1039" s="42"/>
      <c r="F1039" s="42"/>
      <c r="G1039" s="111"/>
      <c r="H1039" s="42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</row>
    <row r="1040" spans="1:24" ht="16">
      <c r="A1040" s="42"/>
      <c r="B1040" s="42"/>
      <c r="C1040" s="42"/>
      <c r="D1040" s="42"/>
      <c r="E1040" s="42"/>
      <c r="F1040" s="42"/>
      <c r="G1040" s="111"/>
      <c r="H1040" s="42"/>
      <c r="I1040" s="42"/>
      <c r="J1040" s="42"/>
      <c r="K1040" s="42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  <c r="W1040" s="42"/>
      <c r="X1040" s="42"/>
    </row>
    <row r="1041" spans="1:24" ht="16">
      <c r="A1041" s="42"/>
      <c r="B1041" s="42"/>
      <c r="C1041" s="42"/>
      <c r="D1041" s="42"/>
      <c r="E1041" s="42"/>
      <c r="F1041" s="42"/>
      <c r="G1041" s="111"/>
      <c r="H1041" s="42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</row>
    <row r="1042" spans="1:24" ht="16">
      <c r="A1042" s="42"/>
      <c r="B1042" s="42"/>
      <c r="C1042" s="42"/>
      <c r="D1042" s="42"/>
      <c r="E1042" s="42"/>
      <c r="F1042" s="42"/>
      <c r="G1042" s="111"/>
      <c r="H1042" s="42"/>
      <c r="I1042" s="42"/>
      <c r="J1042" s="42"/>
      <c r="K1042" s="42"/>
      <c r="L1042" s="42"/>
      <c r="M1042" s="42"/>
      <c r="N1042" s="42"/>
      <c r="O1042" s="42"/>
      <c r="P1042" s="42"/>
      <c r="Q1042" s="42"/>
      <c r="R1042" s="42"/>
      <c r="S1042" s="42"/>
      <c r="T1042" s="42"/>
      <c r="U1042" s="42"/>
      <c r="V1042" s="42"/>
      <c r="W1042" s="42"/>
      <c r="X1042" s="42"/>
    </row>
    <row r="1043" spans="1:24" ht="16">
      <c r="A1043" s="42"/>
      <c r="B1043" s="42"/>
      <c r="C1043" s="42"/>
      <c r="D1043" s="42"/>
      <c r="E1043" s="42"/>
      <c r="F1043" s="42"/>
      <c r="G1043" s="111"/>
      <c r="H1043" s="42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</row>
    <row r="1044" spans="1:24" ht="16">
      <c r="A1044" s="42"/>
      <c r="B1044" s="42"/>
      <c r="C1044" s="42"/>
      <c r="D1044" s="42"/>
      <c r="E1044" s="42"/>
      <c r="F1044" s="42"/>
      <c r="G1044" s="111"/>
      <c r="H1044" s="42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</row>
    <row r="1045" spans="1:24" ht="16">
      <c r="A1045" s="42"/>
      <c r="B1045" s="42"/>
      <c r="C1045" s="42"/>
      <c r="D1045" s="42"/>
      <c r="E1045" s="42"/>
      <c r="F1045" s="42"/>
      <c r="G1045" s="111"/>
      <c r="H1045" s="42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</row>
    <row r="1046" spans="1:24" ht="16">
      <c r="A1046" s="42"/>
      <c r="B1046" s="42"/>
      <c r="C1046" s="42"/>
      <c r="D1046" s="42"/>
      <c r="E1046" s="42"/>
      <c r="F1046" s="42"/>
      <c r="G1046" s="111"/>
      <c r="H1046" s="42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</row>
    <row r="1047" spans="1:24" ht="16">
      <c r="A1047" s="42"/>
      <c r="B1047" s="42"/>
      <c r="C1047" s="42"/>
      <c r="D1047" s="42"/>
      <c r="E1047" s="42"/>
      <c r="F1047" s="42"/>
      <c r="G1047" s="111"/>
      <c r="H1047" s="42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</row>
    <row r="1048" spans="1:24" ht="16">
      <c r="A1048" s="42"/>
      <c r="B1048" s="42"/>
      <c r="C1048" s="42"/>
      <c r="D1048" s="42"/>
      <c r="E1048" s="42"/>
      <c r="F1048" s="42"/>
      <c r="G1048" s="111"/>
      <c r="H1048" s="42"/>
      <c r="I1048" s="42"/>
      <c r="J1048" s="42"/>
      <c r="K1048" s="42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</row>
    <row r="1049" spans="1:24" ht="16">
      <c r="A1049" s="42"/>
      <c r="B1049" s="42"/>
      <c r="C1049" s="42"/>
      <c r="D1049" s="42"/>
      <c r="E1049" s="42"/>
      <c r="F1049" s="42"/>
      <c r="G1049" s="111"/>
      <c r="H1049" s="42"/>
      <c r="I1049" s="42"/>
      <c r="J1049" s="42"/>
      <c r="K1049" s="42"/>
      <c r="L1049" s="42"/>
      <c r="M1049" s="42"/>
      <c r="N1049" s="42"/>
      <c r="O1049" s="42"/>
      <c r="P1049" s="42"/>
      <c r="Q1049" s="42"/>
      <c r="R1049" s="42"/>
      <c r="S1049" s="42"/>
      <c r="T1049" s="42"/>
      <c r="U1049" s="42"/>
      <c r="V1049" s="42"/>
      <c r="W1049" s="42"/>
      <c r="X1049" s="42"/>
    </row>
    <row r="1050" spans="1:24" ht="16">
      <c r="A1050" s="42"/>
      <c r="B1050" s="42"/>
      <c r="C1050" s="42"/>
      <c r="D1050" s="42"/>
      <c r="E1050" s="42"/>
      <c r="F1050" s="42"/>
      <c r="G1050" s="111"/>
      <c r="H1050" s="42"/>
      <c r="I1050" s="42"/>
      <c r="J1050" s="42"/>
      <c r="K1050" s="42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</row>
    <row r="1051" spans="1:24" ht="16">
      <c r="A1051" s="42"/>
      <c r="B1051" s="42"/>
      <c r="C1051" s="42"/>
      <c r="D1051" s="42"/>
      <c r="E1051" s="42"/>
      <c r="F1051" s="42"/>
      <c r="G1051" s="111"/>
      <c r="H1051" s="42"/>
      <c r="I1051" s="42"/>
      <c r="J1051" s="42"/>
      <c r="K1051" s="42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</row>
    <row r="1052" spans="1:24" ht="16">
      <c r="A1052" s="42"/>
      <c r="B1052" s="42"/>
      <c r="C1052" s="42"/>
      <c r="D1052" s="42"/>
      <c r="E1052" s="42"/>
      <c r="F1052" s="42"/>
      <c r="G1052" s="111"/>
      <c r="H1052" s="42"/>
      <c r="I1052" s="42"/>
      <c r="J1052" s="42"/>
      <c r="K1052" s="42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</row>
    <row r="1053" spans="1:24" ht="16">
      <c r="A1053" s="42"/>
      <c r="B1053" s="42"/>
      <c r="C1053" s="42"/>
      <c r="D1053" s="42"/>
      <c r="E1053" s="42"/>
      <c r="F1053" s="42"/>
      <c r="G1053" s="111"/>
      <c r="H1053" s="42"/>
      <c r="I1053" s="42"/>
      <c r="J1053" s="42"/>
      <c r="K1053" s="42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</row>
    <row r="1054" spans="1:24" ht="16">
      <c r="A1054" s="42"/>
      <c r="B1054" s="42"/>
      <c r="C1054" s="42"/>
      <c r="D1054" s="42"/>
      <c r="E1054" s="42"/>
      <c r="F1054" s="42"/>
      <c r="G1054" s="111"/>
      <c r="H1054" s="42"/>
      <c r="I1054" s="42"/>
      <c r="J1054" s="42"/>
      <c r="K1054" s="42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</row>
    <row r="1055" spans="1:24" ht="16">
      <c r="A1055" s="42"/>
      <c r="B1055" s="42"/>
      <c r="C1055" s="42"/>
      <c r="D1055" s="42"/>
      <c r="E1055" s="42"/>
      <c r="F1055" s="42"/>
      <c r="G1055" s="111"/>
      <c r="H1055" s="42"/>
      <c r="I1055" s="42"/>
      <c r="J1055" s="42"/>
      <c r="K1055" s="42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</row>
    <row r="1056" spans="1:24" ht="16">
      <c r="A1056" s="42"/>
      <c r="B1056" s="42"/>
      <c r="C1056" s="42"/>
      <c r="D1056" s="42"/>
      <c r="E1056" s="42"/>
      <c r="F1056" s="42"/>
      <c r="G1056" s="111"/>
      <c r="H1056" s="42"/>
      <c r="I1056" s="42"/>
      <c r="J1056" s="42"/>
      <c r="K1056" s="42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  <c r="W1056" s="42"/>
      <c r="X1056" s="42"/>
    </row>
  </sheetData>
  <mergeCells count="114">
    <mergeCell ref="B86:B87"/>
    <mergeCell ref="B88:B89"/>
    <mergeCell ref="B90:B91"/>
    <mergeCell ref="B92:B94"/>
    <mergeCell ref="B66:B68"/>
    <mergeCell ref="B69:B70"/>
    <mergeCell ref="B71:B72"/>
    <mergeCell ref="B73:B74"/>
    <mergeCell ref="B75:B76"/>
    <mergeCell ref="B77:B78"/>
    <mergeCell ref="B79:B81"/>
    <mergeCell ref="B82:B83"/>
    <mergeCell ref="B84:B85"/>
    <mergeCell ref="B47:B48"/>
    <mergeCell ref="B49:B50"/>
    <mergeCell ref="B51:B52"/>
    <mergeCell ref="B53:B55"/>
    <mergeCell ref="B56:B57"/>
    <mergeCell ref="B58:B59"/>
    <mergeCell ref="B60:B61"/>
    <mergeCell ref="B62:B63"/>
    <mergeCell ref="B64:B65"/>
    <mergeCell ref="B27:B29"/>
    <mergeCell ref="B30:B31"/>
    <mergeCell ref="B32:B33"/>
    <mergeCell ref="B34:B35"/>
    <mergeCell ref="B36:B37"/>
    <mergeCell ref="B38:B39"/>
    <mergeCell ref="B40:B42"/>
    <mergeCell ref="B43:B44"/>
    <mergeCell ref="B45:B46"/>
    <mergeCell ref="B8:B9"/>
    <mergeCell ref="B10:B11"/>
    <mergeCell ref="B12:B13"/>
    <mergeCell ref="B14:B16"/>
    <mergeCell ref="B17:B18"/>
    <mergeCell ref="B19:B20"/>
    <mergeCell ref="B21:B22"/>
    <mergeCell ref="B23:B24"/>
    <mergeCell ref="B25:B26"/>
    <mergeCell ref="B2:B3"/>
    <mergeCell ref="C2:C3"/>
    <mergeCell ref="D2:D3"/>
    <mergeCell ref="E2:E3"/>
    <mergeCell ref="F2:F3"/>
    <mergeCell ref="G2:G3"/>
    <mergeCell ref="H2:H3"/>
    <mergeCell ref="B4:B5"/>
    <mergeCell ref="B6:B7"/>
    <mergeCell ref="B188:B189"/>
    <mergeCell ref="B190:B191"/>
    <mergeCell ref="B192:B193"/>
    <mergeCell ref="B194:B195"/>
    <mergeCell ref="B196:B198"/>
    <mergeCell ref="A199:D199"/>
    <mergeCell ref="B170:B172"/>
    <mergeCell ref="B173:B174"/>
    <mergeCell ref="B175:B176"/>
    <mergeCell ref="B177:B178"/>
    <mergeCell ref="B179:B180"/>
    <mergeCell ref="B181:B182"/>
    <mergeCell ref="B183:B185"/>
    <mergeCell ref="B153:B154"/>
    <mergeCell ref="B155:B156"/>
    <mergeCell ref="B157:B159"/>
    <mergeCell ref="B160:B161"/>
    <mergeCell ref="B162:B163"/>
    <mergeCell ref="B164:B165"/>
    <mergeCell ref="B166:B167"/>
    <mergeCell ref="B168:B169"/>
    <mergeCell ref="B186:B187"/>
    <mergeCell ref="B134:B135"/>
    <mergeCell ref="B136:B137"/>
    <mergeCell ref="B138:B139"/>
    <mergeCell ref="B140:B141"/>
    <mergeCell ref="B142:B143"/>
    <mergeCell ref="B144:B146"/>
    <mergeCell ref="B147:B148"/>
    <mergeCell ref="B149:B150"/>
    <mergeCell ref="B151:B152"/>
    <mergeCell ref="B114:B115"/>
    <mergeCell ref="B116:B117"/>
    <mergeCell ref="B118:B120"/>
    <mergeCell ref="B121:B122"/>
    <mergeCell ref="B123:B124"/>
    <mergeCell ref="B125:B126"/>
    <mergeCell ref="B127:B128"/>
    <mergeCell ref="B129:B130"/>
    <mergeCell ref="B131:B133"/>
    <mergeCell ref="B95:B96"/>
    <mergeCell ref="B97:B98"/>
    <mergeCell ref="B99:B100"/>
    <mergeCell ref="B101:B102"/>
    <mergeCell ref="B103:B104"/>
    <mergeCell ref="B105:B107"/>
    <mergeCell ref="B108:B109"/>
    <mergeCell ref="B110:B111"/>
    <mergeCell ref="B112:B113"/>
    <mergeCell ref="A2:A3"/>
    <mergeCell ref="A4:A16"/>
    <mergeCell ref="A17:A29"/>
    <mergeCell ref="A30:A42"/>
    <mergeCell ref="A43:A55"/>
    <mergeCell ref="A56:A68"/>
    <mergeCell ref="A69:A81"/>
    <mergeCell ref="A173:A185"/>
    <mergeCell ref="A186:A198"/>
    <mergeCell ref="A82:A94"/>
    <mergeCell ref="A95:A107"/>
    <mergeCell ref="A108:A120"/>
    <mergeCell ref="A121:A133"/>
    <mergeCell ref="A134:A146"/>
    <mergeCell ref="A147:A159"/>
    <mergeCell ref="A160:A172"/>
  </mergeCells>
  <conditionalFormatting sqref="G1:G1056 H172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Y841"/>
  <sheetViews>
    <sheetView workbookViewId="0"/>
  </sheetViews>
  <sheetFormatPr baseColWidth="10" defaultColWidth="11.1640625" defaultRowHeight="15" customHeight="1"/>
  <cols>
    <col min="1" max="7" width="11.1640625" customWidth="1"/>
    <col min="8" max="8" width="21.6640625" customWidth="1"/>
    <col min="9" max="9" width="29.83203125" customWidth="1"/>
    <col min="10" max="25" width="11.1640625" customWidth="1"/>
  </cols>
  <sheetData>
    <row r="1" spans="1:25" ht="16.5" customHeight="1">
      <c r="A1" s="112" t="s">
        <v>1007</v>
      </c>
      <c r="B1" s="81"/>
      <c r="C1" s="81"/>
      <c r="D1" s="81"/>
      <c r="E1" s="81"/>
      <c r="F1" s="81"/>
      <c r="G1" s="81"/>
      <c r="H1" s="83"/>
      <c r="I1" s="83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30.75" customHeight="1">
      <c r="A2" s="20"/>
      <c r="B2" s="20"/>
      <c r="C2" s="20"/>
      <c r="D2" s="20"/>
      <c r="E2" s="20"/>
      <c r="F2" s="20"/>
      <c r="G2" s="20"/>
      <c r="H2" s="113"/>
      <c r="I2" s="113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</row>
    <row r="3" spans="1:25" ht="30.75" customHeight="1">
      <c r="A3" s="263" t="s">
        <v>797</v>
      </c>
      <c r="B3" s="263" t="s">
        <v>839</v>
      </c>
      <c r="C3" s="263" t="s">
        <v>25</v>
      </c>
      <c r="D3" s="263" t="s">
        <v>840</v>
      </c>
      <c r="E3" s="265" t="s">
        <v>1008</v>
      </c>
      <c r="F3" s="266"/>
      <c r="G3" s="267"/>
      <c r="H3" s="289" t="s">
        <v>1009</v>
      </c>
      <c r="I3" s="289" t="s">
        <v>1010</v>
      </c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1:25" ht="56.25" customHeight="1">
      <c r="A4" s="264"/>
      <c r="B4" s="264"/>
      <c r="C4" s="264"/>
      <c r="D4" s="264"/>
      <c r="E4" s="21" t="s">
        <v>86</v>
      </c>
      <c r="F4" s="21" t="s">
        <v>1011</v>
      </c>
      <c r="G4" s="93" t="s">
        <v>1012</v>
      </c>
      <c r="H4" s="264"/>
      <c r="I4" s="264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5" ht="16">
      <c r="A5" s="284" t="s">
        <v>609</v>
      </c>
      <c r="B5" s="268" t="s">
        <v>51</v>
      </c>
      <c r="C5" s="25" t="s">
        <v>32</v>
      </c>
      <c r="D5" s="25">
        <v>1211</v>
      </c>
      <c r="E5" s="23">
        <v>1207</v>
      </c>
      <c r="F5" s="23">
        <v>4</v>
      </c>
      <c r="G5" s="114">
        <v>0</v>
      </c>
      <c r="H5" s="115" t="s">
        <v>967</v>
      </c>
      <c r="I5" s="116" t="s">
        <v>802</v>
      </c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</row>
    <row r="6" spans="1:25" ht="16">
      <c r="A6" s="269"/>
      <c r="B6" s="264"/>
      <c r="C6" s="25" t="s">
        <v>37</v>
      </c>
      <c r="D6" s="25">
        <v>11572</v>
      </c>
      <c r="E6" s="23">
        <v>11521</v>
      </c>
      <c r="F6" s="23">
        <v>26</v>
      </c>
      <c r="G6" s="71">
        <v>0</v>
      </c>
      <c r="H6" s="117" t="s">
        <v>1013</v>
      </c>
      <c r="I6" s="118" t="s">
        <v>802</v>
      </c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</row>
    <row r="7" spans="1:25" ht="16">
      <c r="A7" s="269"/>
      <c r="B7" s="268" t="s">
        <v>52</v>
      </c>
      <c r="C7" s="25" t="s">
        <v>32</v>
      </c>
      <c r="D7" s="25">
        <v>636</v>
      </c>
      <c r="E7" s="23">
        <v>628</v>
      </c>
      <c r="F7" s="23">
        <v>5</v>
      </c>
      <c r="G7" s="71">
        <v>0</v>
      </c>
      <c r="H7" s="117" t="s">
        <v>1014</v>
      </c>
      <c r="I7" s="118" t="s">
        <v>802</v>
      </c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</row>
    <row r="8" spans="1:25" ht="16">
      <c r="A8" s="269"/>
      <c r="B8" s="264"/>
      <c r="C8" s="25" t="s">
        <v>37</v>
      </c>
      <c r="D8" s="25">
        <v>5037</v>
      </c>
      <c r="E8" s="23">
        <v>4997</v>
      </c>
      <c r="F8" s="23">
        <v>24</v>
      </c>
      <c r="G8" s="71">
        <v>0</v>
      </c>
      <c r="H8" s="117" t="s">
        <v>1015</v>
      </c>
      <c r="I8" s="118" t="s">
        <v>802</v>
      </c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</row>
    <row r="9" spans="1:25" ht="16">
      <c r="A9" s="269"/>
      <c r="B9" s="268" t="s">
        <v>53</v>
      </c>
      <c r="C9" s="25" t="s">
        <v>32</v>
      </c>
      <c r="D9" s="25">
        <v>294</v>
      </c>
      <c r="E9" s="23">
        <v>294</v>
      </c>
      <c r="F9" s="23">
        <v>0</v>
      </c>
      <c r="G9" s="71">
        <v>0</v>
      </c>
      <c r="H9" s="117" t="s">
        <v>802</v>
      </c>
      <c r="I9" s="118" t="s">
        <v>802</v>
      </c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</row>
    <row r="10" spans="1:25" ht="16">
      <c r="A10" s="269"/>
      <c r="B10" s="264"/>
      <c r="C10" s="25" t="s">
        <v>37</v>
      </c>
      <c r="D10" s="25">
        <v>972</v>
      </c>
      <c r="E10" s="23">
        <v>972</v>
      </c>
      <c r="F10" s="23">
        <v>0</v>
      </c>
      <c r="G10" s="71">
        <v>0</v>
      </c>
      <c r="H10" s="117" t="s">
        <v>802</v>
      </c>
      <c r="I10" s="118" t="s">
        <v>802</v>
      </c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</row>
    <row r="11" spans="1:25" ht="16">
      <c r="A11" s="269"/>
      <c r="B11" s="268" t="s">
        <v>54</v>
      </c>
      <c r="C11" s="25" t="s">
        <v>32</v>
      </c>
      <c r="D11" s="25">
        <v>29497</v>
      </c>
      <c r="E11" s="23">
        <v>29043</v>
      </c>
      <c r="F11" s="23">
        <v>429</v>
      </c>
      <c r="G11" s="71">
        <v>0</v>
      </c>
      <c r="H11" s="117" t="s">
        <v>1016</v>
      </c>
      <c r="I11" s="118" t="s">
        <v>802</v>
      </c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</row>
    <row r="12" spans="1:25" ht="16">
      <c r="A12" s="269"/>
      <c r="B12" s="264"/>
      <c r="C12" s="25" t="s">
        <v>37</v>
      </c>
      <c r="D12" s="25">
        <v>30061</v>
      </c>
      <c r="E12" s="23">
        <v>29546</v>
      </c>
      <c r="F12" s="23">
        <v>318</v>
      </c>
      <c r="G12" s="71">
        <v>1</v>
      </c>
      <c r="H12" s="117" t="s">
        <v>1017</v>
      </c>
      <c r="I12" s="71" t="s">
        <v>1018</v>
      </c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</row>
    <row r="13" spans="1:25" ht="16">
      <c r="A13" s="269"/>
      <c r="B13" s="268" t="s">
        <v>55</v>
      </c>
      <c r="C13" s="25" t="s">
        <v>32</v>
      </c>
      <c r="D13" s="25">
        <v>2552</v>
      </c>
      <c r="E13" s="23">
        <v>2539</v>
      </c>
      <c r="F13" s="23">
        <v>11</v>
      </c>
      <c r="G13" s="71">
        <v>0</v>
      </c>
      <c r="H13" s="117" t="s">
        <v>1019</v>
      </c>
      <c r="I13" s="118" t="s">
        <v>802</v>
      </c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</row>
    <row r="14" spans="1:25" ht="16">
      <c r="A14" s="269"/>
      <c r="B14" s="264"/>
      <c r="C14" s="25" t="s">
        <v>37</v>
      </c>
      <c r="D14" s="25">
        <v>330</v>
      </c>
      <c r="E14" s="23">
        <v>330</v>
      </c>
      <c r="F14" s="23">
        <v>0</v>
      </c>
      <c r="G14" s="71">
        <v>0</v>
      </c>
      <c r="H14" s="117" t="s">
        <v>802</v>
      </c>
      <c r="I14" s="118" t="s">
        <v>802</v>
      </c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</row>
    <row r="15" spans="1:25" ht="16">
      <c r="A15" s="269"/>
      <c r="B15" s="285" t="s">
        <v>858</v>
      </c>
      <c r="C15" s="25" t="s">
        <v>32</v>
      </c>
      <c r="D15" s="96">
        <v>34190</v>
      </c>
      <c r="E15" s="97">
        <v>33711</v>
      </c>
      <c r="F15" s="97">
        <v>449</v>
      </c>
      <c r="G15" s="119">
        <v>0</v>
      </c>
      <c r="H15" s="117" t="s">
        <v>1020</v>
      </c>
      <c r="I15" s="118" t="s">
        <v>802</v>
      </c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</row>
    <row r="16" spans="1:25" ht="16">
      <c r="A16" s="269"/>
      <c r="B16" s="286"/>
      <c r="C16" s="25" t="s">
        <v>37</v>
      </c>
      <c r="D16" s="96">
        <v>47972</v>
      </c>
      <c r="E16" s="97">
        <v>47366</v>
      </c>
      <c r="F16" s="97">
        <v>368</v>
      </c>
      <c r="G16" s="119">
        <v>1</v>
      </c>
      <c r="H16" s="117" t="s">
        <v>1021</v>
      </c>
      <c r="I16" s="71" t="s">
        <v>1022</v>
      </c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</row>
    <row r="17" spans="1:25" ht="16">
      <c r="A17" s="264"/>
      <c r="B17" s="280"/>
      <c r="C17" s="93" t="s">
        <v>863</v>
      </c>
      <c r="D17" s="48">
        <v>82162</v>
      </c>
      <c r="E17" s="48">
        <v>81077</v>
      </c>
      <c r="F17" s="48">
        <v>817</v>
      </c>
      <c r="G17" s="101">
        <v>1</v>
      </c>
      <c r="H17" s="120" t="s">
        <v>1023</v>
      </c>
      <c r="I17" s="101" t="s">
        <v>1024</v>
      </c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</row>
    <row r="18" spans="1:25" ht="16">
      <c r="A18" s="284" t="s">
        <v>1025</v>
      </c>
      <c r="B18" s="23" t="s">
        <v>51</v>
      </c>
      <c r="C18" s="25" t="s">
        <v>32</v>
      </c>
      <c r="D18" s="25">
        <v>1211</v>
      </c>
      <c r="E18" s="23">
        <v>1203</v>
      </c>
      <c r="F18" s="23">
        <v>8</v>
      </c>
      <c r="G18" s="25">
        <v>0</v>
      </c>
      <c r="H18" s="25" t="s">
        <v>1026</v>
      </c>
      <c r="I18" s="25" t="s">
        <v>802</v>
      </c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1:25" ht="16">
      <c r="A19" s="269"/>
      <c r="B19" s="23" t="s">
        <v>52</v>
      </c>
      <c r="C19" s="25" t="s">
        <v>32</v>
      </c>
      <c r="D19" s="25">
        <v>636</v>
      </c>
      <c r="E19" s="23">
        <v>598</v>
      </c>
      <c r="F19" s="23">
        <v>34</v>
      </c>
      <c r="G19" s="25">
        <v>4</v>
      </c>
      <c r="H19" s="25" t="s">
        <v>1027</v>
      </c>
      <c r="I19" s="25" t="s">
        <v>1028</v>
      </c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</row>
    <row r="20" spans="1:25" ht="16">
      <c r="A20" s="269"/>
      <c r="B20" s="23" t="s">
        <v>53</v>
      </c>
      <c r="C20" s="25" t="s">
        <v>32</v>
      </c>
      <c r="D20" s="25">
        <v>294</v>
      </c>
      <c r="E20" s="23">
        <v>280</v>
      </c>
      <c r="F20" s="23">
        <v>14</v>
      </c>
      <c r="G20" s="25">
        <v>0</v>
      </c>
      <c r="H20" s="25" t="s">
        <v>1029</v>
      </c>
      <c r="I20" s="25" t="s">
        <v>802</v>
      </c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ht="16">
      <c r="A21" s="269"/>
      <c r="B21" s="23" t="s">
        <v>54</v>
      </c>
      <c r="C21" s="25" t="s">
        <v>32</v>
      </c>
      <c r="D21" s="25">
        <v>29496</v>
      </c>
      <c r="E21" s="23">
        <v>27091</v>
      </c>
      <c r="F21" s="23">
        <v>2361</v>
      </c>
      <c r="G21" s="25">
        <v>44</v>
      </c>
      <c r="H21" s="25" t="s">
        <v>1030</v>
      </c>
      <c r="I21" s="25" t="s">
        <v>1031</v>
      </c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</row>
    <row r="22" spans="1:25" ht="16">
      <c r="A22" s="269"/>
      <c r="B22" s="23" t="s">
        <v>55</v>
      </c>
      <c r="C22" s="25" t="s">
        <v>32</v>
      </c>
      <c r="D22" s="25">
        <v>2552</v>
      </c>
      <c r="E22" s="23">
        <v>2478</v>
      </c>
      <c r="F22" s="23">
        <v>74</v>
      </c>
      <c r="G22" s="25">
        <v>0</v>
      </c>
      <c r="H22" s="25" t="s">
        <v>1032</v>
      </c>
      <c r="I22" s="25" t="s">
        <v>802</v>
      </c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</row>
    <row r="23" spans="1:25" ht="16">
      <c r="A23" s="264"/>
      <c r="B23" s="95" t="s">
        <v>858</v>
      </c>
      <c r="C23" s="93" t="s">
        <v>32</v>
      </c>
      <c r="D23" s="94">
        <v>34189</v>
      </c>
      <c r="E23" s="95">
        <f t="shared" ref="E23:G23" si="0">SUM(E18:E22)</f>
        <v>31650</v>
      </c>
      <c r="F23" s="95">
        <f t="shared" si="0"/>
        <v>2491</v>
      </c>
      <c r="G23" s="95">
        <f t="shared" si="0"/>
        <v>48</v>
      </c>
      <c r="H23" s="94" t="s">
        <v>1033</v>
      </c>
      <c r="I23" s="94" t="s">
        <v>1034</v>
      </c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</row>
    <row r="24" spans="1:25" ht="16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</row>
    <row r="25" spans="1:25" ht="16">
      <c r="A25" s="42"/>
      <c r="B25" s="121"/>
      <c r="C25" s="8"/>
      <c r="D25" s="8"/>
      <c r="E25" s="121"/>
      <c r="F25" s="121"/>
      <c r="G25" s="8"/>
      <c r="H25" s="12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</row>
    <row r="26" spans="1:25" ht="16">
      <c r="A26" s="42"/>
      <c r="B26" s="121"/>
      <c r="C26" s="8"/>
      <c r="D26" s="8"/>
      <c r="E26" s="121"/>
      <c r="F26" s="121"/>
      <c r="G26" s="8"/>
      <c r="H26" s="12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1:25" ht="16">
      <c r="A27" s="42"/>
      <c r="B27" s="121"/>
      <c r="C27" s="8"/>
      <c r="D27" s="8"/>
      <c r="E27" s="121"/>
      <c r="F27" s="121"/>
      <c r="G27" s="8"/>
      <c r="H27" s="12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ht="16">
      <c r="A28" s="42"/>
      <c r="B28" s="121"/>
      <c r="C28" s="8"/>
      <c r="D28" s="8"/>
      <c r="E28" s="121"/>
      <c r="F28" s="121"/>
      <c r="G28" s="8"/>
      <c r="H28" s="12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25" ht="16">
      <c r="A29" s="42"/>
      <c r="B29" s="121"/>
      <c r="C29" s="8"/>
      <c r="D29" s="8"/>
      <c r="E29" s="121"/>
      <c r="F29" s="121"/>
      <c r="G29" s="8"/>
      <c r="H29" s="12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</row>
    <row r="30" spans="1:25" ht="16">
      <c r="A30" s="42"/>
      <c r="B30" s="121"/>
      <c r="C30" s="8"/>
      <c r="D30" s="8"/>
      <c r="E30" s="121"/>
      <c r="F30" s="121"/>
      <c r="G30" s="8"/>
      <c r="H30" s="12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</row>
    <row r="31" spans="1:25" ht="16">
      <c r="A31" s="42"/>
      <c r="B31" s="121"/>
      <c r="C31" s="8"/>
      <c r="D31" s="8"/>
      <c r="E31" s="121"/>
      <c r="F31" s="121"/>
      <c r="G31" s="8"/>
      <c r="H31" s="12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</row>
    <row r="32" spans="1:25" ht="16">
      <c r="A32" s="42"/>
      <c r="B32" s="121"/>
      <c r="C32" s="8"/>
      <c r="D32" s="8"/>
      <c r="E32" s="121"/>
      <c r="F32" s="121"/>
      <c r="G32" s="8"/>
      <c r="H32" s="122"/>
      <c r="I32" s="8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</row>
    <row r="33" spans="1:25" ht="16">
      <c r="A33" s="42"/>
      <c r="B33" s="121"/>
      <c r="C33" s="8"/>
      <c r="D33" s="8"/>
      <c r="E33" s="121"/>
      <c r="F33" s="121"/>
      <c r="G33" s="8"/>
      <c r="H33" s="12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</row>
    <row r="34" spans="1:25" ht="16">
      <c r="A34" s="42"/>
      <c r="B34" s="121"/>
      <c r="C34" s="8"/>
      <c r="D34" s="8"/>
      <c r="E34" s="121"/>
      <c r="F34" s="121"/>
      <c r="G34" s="8"/>
      <c r="H34" s="12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</row>
    <row r="35" spans="1:25" ht="16">
      <c r="A35" s="42"/>
      <c r="B35" s="121"/>
      <c r="C35" s="8"/>
      <c r="D35" s="8"/>
      <c r="E35" s="121"/>
      <c r="F35" s="121"/>
      <c r="G35" s="121"/>
      <c r="H35" s="12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</row>
    <row r="36" spans="1:25" ht="16">
      <c r="A36" s="42"/>
      <c r="B36" s="121"/>
      <c r="C36" s="8"/>
      <c r="D36" s="8"/>
      <c r="E36" s="121"/>
      <c r="F36" s="121"/>
      <c r="G36" s="121"/>
      <c r="H36" s="122"/>
      <c r="I36" s="8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</row>
    <row r="37" spans="1:25" ht="16">
      <c r="A37" s="42"/>
      <c r="B37" s="121"/>
      <c r="C37" s="123"/>
      <c r="D37" s="123"/>
      <c r="E37" s="123"/>
      <c r="F37" s="123"/>
      <c r="G37" s="123"/>
      <c r="H37" s="124"/>
      <c r="I37" s="123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</row>
    <row r="38" spans="1:25" ht="16">
      <c r="A38" s="42"/>
      <c r="B38" s="121"/>
      <c r="C38" s="8"/>
      <c r="D38" s="8"/>
      <c r="E38" s="121"/>
      <c r="F38" s="121"/>
      <c r="G38" s="8"/>
      <c r="H38" s="8"/>
      <c r="I38" s="8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</row>
    <row r="39" spans="1:25" ht="16">
      <c r="A39" s="42"/>
      <c r="B39" s="121"/>
      <c r="C39" s="8"/>
      <c r="D39" s="8"/>
      <c r="E39" s="121"/>
      <c r="F39" s="121"/>
      <c r="G39" s="8"/>
      <c r="H39" s="8"/>
      <c r="I39" s="8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</row>
    <row r="40" spans="1:25" ht="16">
      <c r="A40" s="42"/>
      <c r="B40" s="121"/>
      <c r="C40" s="8"/>
      <c r="D40" s="8"/>
      <c r="E40" s="121"/>
      <c r="F40" s="121"/>
      <c r="G40" s="8"/>
      <c r="H40" s="8"/>
      <c r="I40" s="8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</row>
    <row r="41" spans="1:25" ht="16">
      <c r="A41" s="42"/>
      <c r="B41" s="121"/>
      <c r="C41" s="8"/>
      <c r="D41" s="8"/>
      <c r="E41" s="121"/>
      <c r="F41" s="121"/>
      <c r="G41" s="8"/>
      <c r="H41" s="8"/>
      <c r="I41" s="8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</row>
    <row r="42" spans="1:25" ht="16">
      <c r="A42" s="42"/>
      <c r="B42" s="121"/>
      <c r="C42" s="8"/>
      <c r="D42" s="8"/>
      <c r="E42" s="121"/>
      <c r="F42" s="121"/>
      <c r="G42" s="8"/>
      <c r="H42" s="8"/>
      <c r="I42" s="8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</row>
    <row r="43" spans="1:25" ht="16">
      <c r="A43" s="42"/>
      <c r="B43" s="125"/>
      <c r="C43" s="123"/>
      <c r="D43" s="123"/>
      <c r="E43" s="125"/>
      <c r="F43" s="125"/>
      <c r="G43" s="125"/>
      <c r="H43" s="123"/>
      <c r="I43" s="123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</row>
    <row r="44" spans="1:25" ht="16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 ht="16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 spans="1:25" ht="16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</row>
    <row r="47" spans="1:25" ht="16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</row>
    <row r="48" spans="1:25" ht="16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</row>
    <row r="49" spans="1:25" ht="16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</row>
    <row r="50" spans="1:25" ht="16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</row>
    <row r="51" spans="1:25" ht="16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</row>
    <row r="52" spans="1:25" ht="16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</row>
    <row r="53" spans="1:25" ht="16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</row>
    <row r="54" spans="1:25" ht="16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</row>
    <row r="55" spans="1:25" ht="16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</row>
    <row r="56" spans="1:25" ht="16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</row>
    <row r="57" spans="1:25" ht="16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</row>
    <row r="58" spans="1:25" ht="16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</row>
    <row r="59" spans="1:25" ht="16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</row>
    <row r="60" spans="1:25" ht="16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</row>
    <row r="61" spans="1:25" ht="16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</row>
    <row r="62" spans="1:25" ht="16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</row>
    <row r="63" spans="1:25" ht="16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</row>
    <row r="64" spans="1:25" ht="16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</row>
    <row r="65" spans="1:25" ht="16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</row>
    <row r="66" spans="1:25" ht="16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</row>
    <row r="67" spans="1:25" ht="16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</row>
    <row r="68" spans="1:25" ht="16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 spans="1:25" ht="16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</row>
    <row r="70" spans="1:25" ht="16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</row>
    <row r="71" spans="1:25" ht="16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</row>
    <row r="72" spans="1:25" ht="16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</row>
    <row r="73" spans="1:25" ht="16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</row>
    <row r="74" spans="1:25" ht="16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</row>
    <row r="75" spans="1:25" ht="16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</row>
    <row r="76" spans="1:25" ht="16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 spans="1:25" ht="16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</row>
    <row r="78" spans="1:25" ht="16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 spans="1:25" ht="16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 spans="1:25" ht="16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</row>
    <row r="81" spans="1:25" ht="16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</row>
    <row r="82" spans="1:25" ht="16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</row>
    <row r="83" spans="1:25" ht="16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</row>
    <row r="84" spans="1:25" ht="16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</row>
    <row r="85" spans="1:25" ht="16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</row>
    <row r="86" spans="1:25" ht="16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</row>
    <row r="87" spans="1:25" ht="16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</row>
    <row r="88" spans="1:25" ht="16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</row>
    <row r="89" spans="1:25" ht="16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</row>
    <row r="90" spans="1:25" ht="16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</row>
    <row r="91" spans="1:25" ht="16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</row>
    <row r="92" spans="1:25" ht="16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</row>
    <row r="93" spans="1:25" ht="16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</row>
    <row r="94" spans="1:25" ht="16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</row>
    <row r="95" spans="1:25" ht="16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</row>
    <row r="96" spans="1:25" ht="16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</row>
    <row r="97" spans="1:25" ht="16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</row>
    <row r="98" spans="1:25" ht="16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</row>
    <row r="99" spans="1:25" ht="16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</row>
    <row r="100" spans="1:25" ht="16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ht="16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ht="16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ht="16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ht="16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ht="16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ht="16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</row>
    <row r="107" spans="1:25" ht="16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</row>
    <row r="108" spans="1:25" ht="16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</row>
    <row r="109" spans="1:25" ht="16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</row>
    <row r="110" spans="1:25" ht="16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</row>
    <row r="111" spans="1:25" ht="16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</row>
    <row r="112" spans="1:25" ht="16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3" spans="1:25" ht="16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 spans="1:25" ht="16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</row>
    <row r="115" spans="1:25" ht="16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</row>
    <row r="116" spans="1:25" ht="16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</row>
    <row r="117" spans="1:25" ht="16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8" spans="1:25" ht="16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</row>
    <row r="119" spans="1:25" ht="16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</row>
    <row r="120" spans="1:25" ht="16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</row>
    <row r="121" spans="1:25" ht="16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</row>
    <row r="122" spans="1:25" ht="16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</row>
    <row r="123" spans="1:25" ht="16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</row>
    <row r="124" spans="1:25" ht="16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</row>
    <row r="125" spans="1:25" ht="16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</row>
    <row r="126" spans="1:25" ht="16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</row>
    <row r="127" spans="1:25" ht="16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</row>
    <row r="128" spans="1:25" ht="16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</row>
    <row r="129" spans="1:25" ht="16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</row>
    <row r="130" spans="1:25" ht="16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</row>
    <row r="131" spans="1:25" ht="16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</row>
    <row r="132" spans="1:25" ht="16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</row>
    <row r="133" spans="1:25" ht="16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</row>
    <row r="134" spans="1:25" ht="16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</row>
    <row r="135" spans="1:25" ht="16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ht="16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ht="16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ht="16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ht="16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ht="16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</row>
    <row r="141" spans="1:25" ht="16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</row>
    <row r="142" spans="1:25" ht="16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</row>
    <row r="143" spans="1:25" ht="16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</row>
    <row r="144" spans="1:25" ht="16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</row>
    <row r="145" spans="1:25" ht="16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</row>
    <row r="146" spans="1:25" ht="16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</row>
    <row r="147" spans="1:25" ht="16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 spans="1:25" ht="16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 spans="1:25" ht="16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</row>
    <row r="150" spans="1:25" ht="16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</row>
    <row r="151" spans="1:25" ht="16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</row>
    <row r="152" spans="1:25" ht="16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</row>
    <row r="153" spans="1:25" ht="16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</row>
    <row r="154" spans="1:25" ht="16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</row>
    <row r="155" spans="1:25" ht="16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</row>
    <row r="156" spans="1:25" ht="16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</row>
    <row r="157" spans="1:25" ht="16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</row>
    <row r="158" spans="1:25" ht="16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</row>
    <row r="159" spans="1:25" ht="16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</row>
    <row r="160" spans="1:25" ht="16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</row>
    <row r="161" spans="1:25" ht="16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</row>
    <row r="162" spans="1:25" ht="16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</row>
    <row r="163" spans="1:25" ht="16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</row>
    <row r="164" spans="1:25" ht="16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</row>
    <row r="165" spans="1:25" ht="16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</row>
    <row r="166" spans="1:25" ht="16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25" ht="16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</row>
    <row r="168" spans="1:25" ht="16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</row>
    <row r="169" spans="1:25" ht="16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</row>
    <row r="170" spans="1:25" ht="16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5" ht="16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ht="16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ht="16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ht="16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ht="16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ht="16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5" ht="16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25" ht="16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25" ht="16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</row>
    <row r="180" spans="1:25" ht="16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</row>
    <row r="181" spans="1:25" ht="16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2" spans="1:25" ht="16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</row>
    <row r="183" spans="1:25" ht="16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</row>
    <row r="184" spans="1:25" ht="16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</row>
    <row r="185" spans="1:25" ht="16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6" spans="1:25" ht="16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</row>
    <row r="187" spans="1:25" ht="16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</row>
    <row r="188" spans="1:25" ht="16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</row>
    <row r="189" spans="1:25" ht="16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</row>
    <row r="190" spans="1:25" ht="16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</row>
    <row r="191" spans="1:25" ht="16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</row>
    <row r="192" spans="1:25" ht="16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</row>
    <row r="193" spans="1:25" ht="16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</row>
    <row r="194" spans="1:25" ht="16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ht="16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</row>
    <row r="196" spans="1:25" ht="16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</row>
    <row r="197" spans="1:25" ht="16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</row>
    <row r="198" spans="1:25" ht="16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</row>
    <row r="199" spans="1:25" ht="16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</row>
    <row r="200" spans="1:25" ht="16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</row>
    <row r="201" spans="1:25" ht="16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</row>
    <row r="202" spans="1:25" ht="16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</row>
    <row r="203" spans="1:25" ht="16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</row>
    <row r="204" spans="1:25" ht="16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</row>
    <row r="205" spans="1:25" ht="16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</row>
    <row r="206" spans="1:25" ht="16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</row>
    <row r="207" spans="1:25" ht="16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</row>
    <row r="208" spans="1:25" ht="16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</row>
    <row r="209" spans="1:25" ht="16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</row>
    <row r="210" spans="1:25" ht="16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</row>
    <row r="211" spans="1:25" ht="16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</row>
    <row r="212" spans="1:25" ht="16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</row>
    <row r="213" spans="1:25" ht="16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</row>
    <row r="214" spans="1:25" ht="16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</row>
    <row r="215" spans="1:25" ht="16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</row>
    <row r="216" spans="1:25" ht="16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7" spans="1:25" ht="16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</row>
    <row r="218" spans="1:25" ht="16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</row>
    <row r="219" spans="1:25" ht="16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</row>
    <row r="220" spans="1:25" ht="16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</row>
    <row r="221" spans="1:25" ht="16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</row>
    <row r="222" spans="1:25" ht="16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</row>
    <row r="223" spans="1:25" ht="16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</row>
    <row r="224" spans="1:25" ht="16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</row>
    <row r="225" spans="1:25" ht="16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</row>
    <row r="226" spans="1:25" ht="16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 spans="1:25" ht="16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</row>
    <row r="228" spans="1:25" ht="16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</row>
    <row r="229" spans="1:25" ht="16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</row>
    <row r="230" spans="1:25" ht="16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</row>
    <row r="231" spans="1:25" ht="16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</row>
    <row r="232" spans="1:25" ht="16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</row>
    <row r="233" spans="1:25" ht="16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</row>
    <row r="234" spans="1:25" ht="16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ht="16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</row>
    <row r="236" spans="1:25" ht="16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</row>
    <row r="237" spans="1:25" ht="16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</row>
    <row r="238" spans="1:25" ht="16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</row>
    <row r="239" spans="1:25" ht="16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</row>
    <row r="240" spans="1:25" ht="16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</row>
    <row r="241" spans="1:25" ht="16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</row>
    <row r="242" spans="1:25" ht="16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</row>
    <row r="243" spans="1:25" ht="16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</row>
    <row r="244" spans="1:25" ht="16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</row>
    <row r="245" spans="1:25" ht="16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</row>
    <row r="246" spans="1:25" ht="16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 spans="1:25" ht="16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</row>
    <row r="248" spans="1:25" ht="16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</row>
    <row r="249" spans="1:25" ht="16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</row>
    <row r="250" spans="1:25" ht="16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</row>
    <row r="251" spans="1:25" ht="16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</row>
    <row r="252" spans="1:25" ht="16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</row>
    <row r="253" spans="1:25" ht="16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</row>
    <row r="254" spans="1:25" ht="16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</row>
    <row r="255" spans="1:25" ht="16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</row>
    <row r="256" spans="1:25" ht="16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</row>
    <row r="257" spans="1:25" ht="16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</row>
    <row r="258" spans="1:25" ht="16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</row>
    <row r="259" spans="1:25" ht="16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</row>
    <row r="260" spans="1:25" ht="16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 spans="1:25" ht="16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</row>
    <row r="262" spans="1:25" ht="16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</row>
    <row r="263" spans="1:25" ht="16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</row>
    <row r="264" spans="1:25" ht="16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 spans="1:25" ht="16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 spans="1:25" ht="16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 spans="1:25" ht="16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 spans="1:25" ht="16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1:25" ht="16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</row>
    <row r="270" spans="1:25" ht="16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</row>
    <row r="271" spans="1:25" ht="16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</row>
    <row r="272" spans="1:25" ht="16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</row>
    <row r="273" spans="1:25" ht="16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</row>
    <row r="274" spans="1:25" ht="16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</row>
    <row r="275" spans="1:25" ht="16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</row>
    <row r="276" spans="1:25" ht="16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</row>
    <row r="277" spans="1:25" ht="16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</row>
    <row r="278" spans="1:25" ht="16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</row>
    <row r="279" spans="1:25" ht="16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</row>
    <row r="280" spans="1:25" ht="16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</row>
    <row r="281" spans="1:25" ht="16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</row>
    <row r="282" spans="1:25" ht="16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</row>
    <row r="283" spans="1:25" ht="16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</row>
    <row r="284" spans="1:25" ht="16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ht="16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ht="16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ht="16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ht="16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</row>
    <row r="289" spans="1:25" ht="16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</row>
    <row r="290" spans="1:25" ht="16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</row>
    <row r="291" spans="1:25" ht="16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</row>
    <row r="292" spans="1:25" ht="16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</row>
    <row r="293" spans="1:25" ht="16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</row>
    <row r="294" spans="1:25" ht="16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</row>
    <row r="295" spans="1:25" ht="16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6" spans="1:25" ht="16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</row>
    <row r="297" spans="1:25" ht="16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</row>
    <row r="298" spans="1:25" ht="16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</row>
    <row r="299" spans="1:25" ht="16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</row>
    <row r="300" spans="1:25" ht="16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</row>
    <row r="301" spans="1:25" ht="16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</row>
    <row r="302" spans="1:25" ht="16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 spans="1:25" ht="16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</row>
    <row r="304" spans="1:25" ht="16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</row>
    <row r="305" spans="1:25" ht="16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</row>
    <row r="306" spans="1:25" ht="16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</row>
    <row r="307" spans="1:25" ht="16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</row>
    <row r="308" spans="1:25" ht="16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</row>
    <row r="309" spans="1:25" ht="16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</row>
    <row r="310" spans="1:25" ht="16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</row>
    <row r="311" spans="1:25" ht="16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</row>
    <row r="312" spans="1:25" ht="16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</row>
    <row r="313" spans="1:25" ht="16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</row>
    <row r="314" spans="1:25" ht="16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</row>
    <row r="315" spans="1:25" ht="16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</row>
    <row r="316" spans="1:25" ht="16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</row>
    <row r="317" spans="1:25" ht="16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</row>
    <row r="318" spans="1:25" ht="16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19" spans="1:25" ht="16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ht="16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</row>
    <row r="321" spans="1:25" ht="16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</row>
    <row r="322" spans="1:25" ht="16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</row>
    <row r="323" spans="1:25" ht="16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</row>
    <row r="324" spans="1:25" ht="16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</row>
    <row r="325" spans="1:25" ht="16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</row>
    <row r="326" spans="1:25" ht="16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</row>
    <row r="327" spans="1:25" ht="16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</row>
    <row r="328" spans="1:25" ht="16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</row>
    <row r="329" spans="1:25" ht="16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</row>
    <row r="330" spans="1:25" ht="16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</row>
    <row r="331" spans="1:25" ht="16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25" ht="16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 spans="1:25" ht="16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</row>
    <row r="334" spans="1:25" ht="16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</row>
    <row r="335" spans="1:25" ht="16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</row>
    <row r="336" spans="1:25" ht="16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</row>
    <row r="337" spans="1:25" ht="16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8" spans="1:25" ht="16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</row>
    <row r="339" spans="1:25" ht="16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</row>
    <row r="340" spans="1:25" ht="16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</row>
    <row r="341" spans="1:25" ht="16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</row>
    <row r="342" spans="1:25" ht="16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</row>
    <row r="343" spans="1:25" ht="16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</row>
    <row r="344" spans="1:25" ht="16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</row>
    <row r="345" spans="1:25" ht="16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</row>
    <row r="346" spans="1:25" ht="16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</row>
    <row r="347" spans="1:25" ht="16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</row>
    <row r="348" spans="1:25" ht="16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</row>
    <row r="349" spans="1:25" ht="16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</row>
    <row r="350" spans="1:25" ht="16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</row>
    <row r="351" spans="1:25" ht="16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</row>
    <row r="352" spans="1:25" ht="16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3" spans="1:25" ht="16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</row>
    <row r="354" spans="1:25" ht="16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</row>
    <row r="355" spans="1:25" ht="16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</row>
    <row r="356" spans="1:25" ht="16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</row>
    <row r="357" spans="1:25" ht="16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</row>
    <row r="358" spans="1:25" ht="16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</row>
    <row r="359" spans="1:25" ht="16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25" ht="16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</row>
    <row r="361" spans="1:25" ht="16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</row>
    <row r="362" spans="1:25" ht="16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</row>
    <row r="363" spans="1:25" ht="16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</row>
    <row r="364" spans="1:25" ht="16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</row>
    <row r="365" spans="1:25" ht="16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</row>
    <row r="366" spans="1:25" ht="16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</row>
    <row r="367" spans="1:25" ht="16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</row>
    <row r="368" spans="1:25" ht="16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</row>
    <row r="369" spans="1:25" ht="16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</row>
    <row r="370" spans="1:25" ht="16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</row>
    <row r="371" spans="1:25" ht="16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</row>
    <row r="372" spans="1:25" ht="16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</row>
    <row r="373" spans="1:25" ht="16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</row>
    <row r="374" spans="1:25" ht="16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5" spans="1:25" ht="16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</row>
    <row r="376" spans="1:25" ht="16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</row>
    <row r="377" spans="1:25" ht="16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</row>
    <row r="378" spans="1:25" ht="16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</row>
    <row r="379" spans="1:25" ht="16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</row>
    <row r="380" spans="1:25" ht="16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</row>
    <row r="381" spans="1:25" ht="16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</row>
    <row r="382" spans="1:25" ht="16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</row>
    <row r="383" spans="1:25" ht="16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</row>
    <row r="384" spans="1:25" ht="16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</row>
    <row r="385" spans="1:25" ht="16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</row>
    <row r="386" spans="1:25" ht="16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7" spans="1:25" ht="16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</row>
    <row r="388" spans="1:25" ht="16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</row>
    <row r="389" spans="1:25" ht="16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</row>
    <row r="390" spans="1:25" ht="16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</row>
    <row r="391" spans="1:25" ht="16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</row>
    <row r="392" spans="1:25" ht="16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</row>
    <row r="393" spans="1:25" ht="16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</row>
    <row r="394" spans="1:25" ht="16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</row>
    <row r="395" spans="1:25" ht="16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</row>
    <row r="396" spans="1:25" ht="16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</row>
    <row r="397" spans="1:25" ht="16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</row>
    <row r="398" spans="1:25" ht="16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</row>
    <row r="399" spans="1:25" ht="16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</row>
    <row r="400" spans="1:25" ht="16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</row>
    <row r="401" spans="1:25" ht="16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</row>
    <row r="402" spans="1:25" ht="16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</row>
    <row r="403" spans="1:25" ht="16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</row>
    <row r="404" spans="1:25" ht="16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</row>
    <row r="405" spans="1:25" ht="16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</row>
    <row r="406" spans="1:25" ht="16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</row>
    <row r="407" spans="1:25" ht="16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</row>
    <row r="408" spans="1:25" ht="16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09" spans="1:25" ht="16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</row>
    <row r="410" spans="1:25" ht="16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</row>
    <row r="411" spans="1:25" ht="16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</row>
    <row r="412" spans="1:25" ht="16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</row>
    <row r="413" spans="1:25" ht="16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</row>
    <row r="414" spans="1:25" ht="16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</row>
    <row r="415" spans="1:25" ht="16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</row>
    <row r="416" spans="1:25" ht="16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</row>
    <row r="417" spans="1:25" ht="16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</row>
    <row r="418" spans="1:25" ht="16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</row>
    <row r="419" spans="1:25" ht="16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</row>
    <row r="420" spans="1:25" ht="16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1" spans="1:25" ht="16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</row>
    <row r="422" spans="1:25" ht="16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</row>
    <row r="423" spans="1:25" ht="16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</row>
    <row r="424" spans="1:25" ht="16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</row>
    <row r="425" spans="1:25" ht="16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</row>
    <row r="426" spans="1:25" ht="16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</row>
    <row r="427" spans="1:25" ht="16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</row>
    <row r="428" spans="1:25" ht="16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</row>
    <row r="429" spans="1:25" ht="16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</row>
    <row r="430" spans="1:25" ht="16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</row>
    <row r="431" spans="1:25" ht="16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</row>
    <row r="432" spans="1:25" ht="16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</row>
    <row r="433" spans="1:25" ht="16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</row>
    <row r="434" spans="1:25" ht="16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</row>
    <row r="435" spans="1:25" ht="16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</row>
    <row r="436" spans="1:25" ht="16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</row>
    <row r="437" spans="1:25" ht="16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</row>
    <row r="438" spans="1:25" ht="16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</row>
    <row r="439" spans="1:25" ht="16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</row>
    <row r="440" spans="1:25" ht="16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</row>
    <row r="441" spans="1:25" ht="16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</row>
    <row r="442" spans="1:25" ht="16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</row>
    <row r="443" spans="1:25" ht="16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</row>
    <row r="444" spans="1:25" ht="16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</row>
    <row r="445" spans="1:25" ht="16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</row>
    <row r="446" spans="1:25" ht="16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</row>
    <row r="447" spans="1:25" ht="16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</row>
    <row r="448" spans="1:25" ht="16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</row>
    <row r="449" spans="1:25" ht="16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</row>
    <row r="450" spans="1:25" ht="16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</row>
    <row r="451" spans="1:25" ht="16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</row>
    <row r="452" spans="1:25" ht="16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</row>
    <row r="453" spans="1:25" ht="16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</row>
    <row r="454" spans="1:25" ht="16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</row>
    <row r="455" spans="1:25" ht="16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</row>
    <row r="456" spans="1:25" ht="16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</row>
    <row r="457" spans="1:25" ht="16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</row>
    <row r="458" spans="1:25" ht="16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</row>
    <row r="459" spans="1:25" ht="16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</row>
    <row r="460" spans="1:25" ht="16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</row>
    <row r="461" spans="1:25" ht="16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</row>
    <row r="462" spans="1:25" ht="16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</row>
    <row r="463" spans="1:25" ht="16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</row>
    <row r="464" spans="1:25" ht="16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</row>
    <row r="465" spans="1:25" ht="16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</row>
    <row r="466" spans="1:25" ht="16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</row>
    <row r="467" spans="1:25" ht="16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</row>
    <row r="468" spans="1:25" ht="16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</row>
    <row r="469" spans="1:25" ht="16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</row>
    <row r="470" spans="1:25" ht="16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</row>
    <row r="471" spans="1:25" ht="16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</row>
    <row r="472" spans="1:25" ht="16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</row>
    <row r="473" spans="1:25" ht="16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</row>
    <row r="474" spans="1:25" ht="16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</row>
    <row r="475" spans="1:25" ht="16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</row>
    <row r="476" spans="1:25" ht="16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</row>
    <row r="477" spans="1:25" ht="16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</row>
    <row r="478" spans="1:25" ht="16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</row>
    <row r="479" spans="1:25" ht="16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</row>
    <row r="480" spans="1:25" ht="16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</row>
    <row r="481" spans="1:25" ht="16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</row>
    <row r="482" spans="1:25" ht="16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</row>
    <row r="483" spans="1:25" ht="16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</row>
    <row r="484" spans="1:25" ht="16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</row>
    <row r="485" spans="1:25" ht="16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</row>
    <row r="486" spans="1:25" ht="16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</row>
    <row r="487" spans="1:25" ht="16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</row>
    <row r="488" spans="1:25" ht="16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</row>
    <row r="489" spans="1:25" ht="16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</row>
    <row r="490" spans="1:25" ht="16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</row>
    <row r="491" spans="1:25" ht="16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</row>
    <row r="492" spans="1:25" ht="16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</row>
    <row r="493" spans="1:25" ht="16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</row>
    <row r="494" spans="1:25" ht="16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</row>
    <row r="495" spans="1:25" ht="16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</row>
    <row r="496" spans="1:25" ht="16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</row>
    <row r="497" spans="1:25" ht="16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</row>
    <row r="498" spans="1:25" ht="16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</row>
    <row r="499" spans="1:25" ht="16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</row>
    <row r="500" spans="1:25" ht="16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</row>
    <row r="501" spans="1:25" ht="16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</row>
    <row r="502" spans="1:25" ht="16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</row>
    <row r="503" spans="1:25" ht="16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</row>
    <row r="504" spans="1:25" ht="16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</row>
    <row r="505" spans="1:25" ht="16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</row>
    <row r="506" spans="1:25" ht="16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</row>
    <row r="507" spans="1:25" ht="16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</row>
    <row r="508" spans="1:25" ht="16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</row>
    <row r="509" spans="1:25" ht="16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</row>
    <row r="510" spans="1:25" ht="16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</row>
    <row r="511" spans="1:25" ht="16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</row>
    <row r="512" spans="1:25" ht="16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</row>
    <row r="513" spans="1:25" ht="16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</row>
    <row r="514" spans="1:25" ht="16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</row>
    <row r="515" spans="1:25" ht="16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</row>
    <row r="516" spans="1:25" ht="16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</row>
    <row r="517" spans="1:25" ht="16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</row>
    <row r="518" spans="1:25" ht="16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</row>
    <row r="519" spans="1:25" ht="16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</row>
    <row r="520" spans="1:25" ht="16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</row>
    <row r="521" spans="1:25" ht="16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</row>
    <row r="522" spans="1:25" ht="16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</row>
    <row r="523" spans="1:25" ht="16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</row>
    <row r="524" spans="1:25" ht="16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</row>
    <row r="525" spans="1:25" ht="16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</row>
    <row r="526" spans="1:25" ht="16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</row>
    <row r="527" spans="1:25" ht="16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</row>
    <row r="528" spans="1:25" ht="16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</row>
    <row r="529" spans="1:25" ht="16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</row>
    <row r="530" spans="1:25" ht="16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</row>
    <row r="531" spans="1:25" ht="16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</row>
    <row r="532" spans="1:25" ht="16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</row>
    <row r="533" spans="1:25" ht="16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</row>
    <row r="534" spans="1:25" ht="16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</row>
    <row r="535" spans="1:25" ht="16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</row>
    <row r="536" spans="1:25" ht="16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</row>
    <row r="537" spans="1:25" ht="16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</row>
    <row r="538" spans="1:25" ht="16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</row>
    <row r="539" spans="1:25" ht="16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</row>
    <row r="540" spans="1:25" ht="16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</row>
    <row r="541" spans="1:25" ht="16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</row>
    <row r="542" spans="1:25" ht="16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</row>
    <row r="543" spans="1:25" ht="16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</row>
    <row r="544" spans="1:25" ht="16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</row>
    <row r="545" spans="1:25" ht="16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</row>
    <row r="546" spans="1:25" ht="16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</row>
    <row r="547" spans="1:25" ht="16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</row>
    <row r="548" spans="1:25" ht="16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</row>
    <row r="549" spans="1:25" ht="16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</row>
    <row r="550" spans="1:25" ht="16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</row>
    <row r="551" spans="1:25" ht="16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</row>
    <row r="552" spans="1:25" ht="16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</row>
    <row r="553" spans="1:25" ht="16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</row>
    <row r="554" spans="1:25" ht="16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</row>
    <row r="555" spans="1:25" ht="16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</row>
    <row r="556" spans="1:25" ht="16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</row>
    <row r="557" spans="1:25" ht="16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</row>
    <row r="558" spans="1:25" ht="16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</row>
    <row r="559" spans="1:25" ht="16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</row>
    <row r="560" spans="1:25" ht="16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</row>
    <row r="561" spans="1:25" ht="16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</row>
    <row r="562" spans="1:25" ht="16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</row>
    <row r="563" spans="1:25" ht="16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</row>
    <row r="564" spans="1:25" ht="16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</row>
    <row r="565" spans="1:25" ht="16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</row>
    <row r="566" spans="1:25" ht="16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</row>
    <row r="567" spans="1:25" ht="16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</row>
    <row r="568" spans="1:25" ht="16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</row>
    <row r="569" spans="1:25" ht="16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</row>
    <row r="570" spans="1:25" ht="16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</row>
    <row r="571" spans="1:25" ht="16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</row>
    <row r="572" spans="1:25" ht="16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</row>
    <row r="573" spans="1:25" ht="16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</row>
    <row r="574" spans="1:25" ht="16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</row>
    <row r="575" spans="1:25" ht="16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</row>
    <row r="576" spans="1:25" ht="16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</row>
    <row r="577" spans="1:25" ht="16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</row>
    <row r="578" spans="1:25" ht="16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</row>
    <row r="579" spans="1:25" ht="16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</row>
    <row r="580" spans="1:25" ht="16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</row>
    <row r="581" spans="1:25" ht="16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</row>
    <row r="582" spans="1:25" ht="16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</row>
    <row r="583" spans="1:25" ht="16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</row>
    <row r="584" spans="1:25" ht="16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</row>
    <row r="585" spans="1:25" ht="16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</row>
    <row r="586" spans="1:25" ht="16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</row>
    <row r="587" spans="1:25" ht="16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</row>
    <row r="588" spans="1:25" ht="16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</row>
    <row r="589" spans="1:25" ht="16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</row>
    <row r="590" spans="1:25" ht="16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</row>
    <row r="591" spans="1:25" ht="16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</row>
    <row r="592" spans="1:25" ht="16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</row>
    <row r="593" spans="1:25" ht="16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</row>
    <row r="594" spans="1:25" ht="16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</row>
    <row r="595" spans="1:25" ht="16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</row>
    <row r="596" spans="1:25" ht="16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</row>
    <row r="597" spans="1:25" ht="16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</row>
    <row r="598" spans="1:25" ht="16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</row>
    <row r="599" spans="1:25" ht="16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</row>
    <row r="600" spans="1:25" ht="16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</row>
    <row r="601" spans="1:25" ht="16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</row>
    <row r="602" spans="1:25" ht="16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</row>
    <row r="603" spans="1:25" ht="16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</row>
    <row r="604" spans="1:25" ht="16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</row>
    <row r="605" spans="1:25" ht="16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</row>
    <row r="606" spans="1:25" ht="16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</row>
    <row r="607" spans="1:25" ht="16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</row>
    <row r="608" spans="1:25" ht="16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</row>
    <row r="609" spans="1:25" ht="16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</row>
    <row r="610" spans="1:25" ht="16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</row>
    <row r="611" spans="1:25" ht="16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</row>
    <row r="612" spans="1:25" ht="16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</row>
    <row r="613" spans="1:25" ht="16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</row>
    <row r="614" spans="1:25" ht="16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</row>
    <row r="615" spans="1:25" ht="16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</row>
    <row r="616" spans="1:25" ht="16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</row>
    <row r="617" spans="1:25" ht="16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</row>
    <row r="618" spans="1:25" ht="16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</row>
    <row r="619" spans="1:25" ht="16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</row>
    <row r="620" spans="1:25" ht="16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</row>
    <row r="621" spans="1:25" ht="16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</row>
    <row r="622" spans="1:25" ht="16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</row>
    <row r="623" spans="1:25" ht="16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</row>
    <row r="624" spans="1:25" ht="16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</row>
    <row r="625" spans="1:25" ht="16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</row>
    <row r="626" spans="1:25" ht="16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</row>
    <row r="627" spans="1:25" ht="16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</row>
    <row r="628" spans="1:25" ht="16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</row>
    <row r="629" spans="1:25" ht="16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</row>
    <row r="630" spans="1:25" ht="16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</row>
    <row r="631" spans="1:25" ht="16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</row>
    <row r="632" spans="1:25" ht="16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</row>
    <row r="633" spans="1:25" ht="16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</row>
    <row r="634" spans="1:25" ht="16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</row>
    <row r="635" spans="1:25" ht="16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</row>
    <row r="636" spans="1:25" ht="16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</row>
    <row r="637" spans="1:25" ht="16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</row>
    <row r="638" spans="1:25" ht="16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</row>
    <row r="639" spans="1:25" ht="16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</row>
    <row r="640" spans="1:25" ht="16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</row>
    <row r="641" spans="1:25" ht="16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</row>
    <row r="642" spans="1:25" ht="16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</row>
    <row r="643" spans="1:25" ht="16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</row>
    <row r="644" spans="1:25" ht="16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</row>
    <row r="645" spans="1:25" ht="16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</row>
    <row r="646" spans="1:25" ht="16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</row>
    <row r="647" spans="1:25" ht="16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</row>
    <row r="648" spans="1:25" ht="16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</row>
    <row r="649" spans="1:25" ht="16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</row>
    <row r="650" spans="1:25" ht="16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</row>
    <row r="651" spans="1:25" ht="16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</row>
    <row r="652" spans="1:25" ht="16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</row>
    <row r="653" spans="1:25" ht="16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</row>
    <row r="654" spans="1:25" ht="16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</row>
    <row r="655" spans="1:25" ht="16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</row>
    <row r="656" spans="1:25" ht="16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</row>
    <row r="657" spans="1:25" ht="16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</row>
    <row r="658" spans="1:25" ht="16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</row>
    <row r="659" spans="1:25" ht="16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</row>
    <row r="660" spans="1:25" ht="16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</row>
    <row r="661" spans="1:25" ht="16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</row>
    <row r="662" spans="1:25" ht="16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</row>
    <row r="663" spans="1:25" ht="16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</row>
    <row r="664" spans="1:25" ht="16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</row>
    <row r="665" spans="1:25" ht="16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</row>
    <row r="666" spans="1:25" ht="16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</row>
    <row r="667" spans="1:25" ht="16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</row>
    <row r="668" spans="1:25" ht="16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</row>
    <row r="669" spans="1:25" ht="16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</row>
    <row r="670" spans="1:25" ht="16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</row>
    <row r="671" spans="1:25" ht="16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</row>
    <row r="672" spans="1:25" ht="16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</row>
    <row r="673" spans="1:25" ht="16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</row>
    <row r="674" spans="1:25" ht="16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</row>
    <row r="675" spans="1:25" ht="16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</row>
    <row r="676" spans="1:25" ht="16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</row>
    <row r="677" spans="1:25" ht="16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</row>
    <row r="678" spans="1:25" ht="16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</row>
    <row r="679" spans="1:25" ht="16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</row>
    <row r="680" spans="1:25" ht="16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</row>
    <row r="681" spans="1:25" ht="16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</row>
    <row r="682" spans="1:25" ht="16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</row>
    <row r="683" spans="1:25" ht="16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</row>
    <row r="684" spans="1:25" ht="16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</row>
    <row r="685" spans="1:25" ht="16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</row>
    <row r="686" spans="1:25" ht="16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</row>
    <row r="687" spans="1:25" ht="16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</row>
    <row r="688" spans="1:25" ht="16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</row>
    <row r="689" spans="1:25" ht="16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</row>
    <row r="690" spans="1:25" ht="16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</row>
    <row r="691" spans="1:25" ht="16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</row>
    <row r="692" spans="1:25" ht="16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</row>
    <row r="693" spans="1:25" ht="16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</row>
    <row r="694" spans="1:25" ht="16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</row>
    <row r="695" spans="1:25" ht="16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</row>
    <row r="696" spans="1:25" ht="16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</row>
    <row r="697" spans="1:25" ht="16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</row>
    <row r="698" spans="1:25" ht="16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</row>
    <row r="699" spans="1:25" ht="16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</row>
    <row r="700" spans="1:25" ht="16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</row>
    <row r="701" spans="1:25" ht="16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</row>
    <row r="702" spans="1:25" ht="16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</row>
    <row r="703" spans="1:25" ht="16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</row>
    <row r="704" spans="1:25" ht="16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</row>
    <row r="705" spans="1:25" ht="16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</row>
    <row r="706" spans="1:25" ht="16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</row>
    <row r="707" spans="1:25" ht="16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</row>
    <row r="708" spans="1:25" ht="16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</row>
    <row r="709" spans="1:25" ht="16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</row>
    <row r="710" spans="1:25" ht="16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</row>
    <row r="711" spans="1:25" ht="16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</row>
    <row r="712" spans="1:25" ht="16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</row>
    <row r="713" spans="1:25" ht="16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</row>
    <row r="714" spans="1:25" ht="16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</row>
    <row r="715" spans="1:25" ht="16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</row>
    <row r="716" spans="1:25" ht="16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</row>
    <row r="717" spans="1:25" ht="16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</row>
    <row r="718" spans="1:25" ht="16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</row>
    <row r="719" spans="1:25" ht="16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</row>
    <row r="720" spans="1:25" ht="16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</row>
    <row r="721" spans="1:25" ht="16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</row>
    <row r="722" spans="1:25" ht="16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</row>
    <row r="723" spans="1:25" ht="16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</row>
    <row r="724" spans="1:25" ht="16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</row>
    <row r="725" spans="1:25" ht="16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</row>
    <row r="726" spans="1:25" ht="16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</row>
    <row r="727" spans="1:25" ht="16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</row>
    <row r="728" spans="1:25" ht="16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</row>
    <row r="729" spans="1:25" ht="16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</row>
    <row r="730" spans="1:25" ht="16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</row>
    <row r="731" spans="1:25" ht="16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</row>
    <row r="732" spans="1:25" ht="16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</row>
    <row r="733" spans="1:25" ht="16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</row>
    <row r="734" spans="1:25" ht="16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</row>
    <row r="735" spans="1:25" ht="16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</row>
    <row r="736" spans="1:25" ht="16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</row>
    <row r="737" spans="1:25" ht="16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</row>
    <row r="738" spans="1:25" ht="16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</row>
    <row r="739" spans="1:25" ht="16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</row>
    <row r="740" spans="1:25" ht="16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</row>
    <row r="741" spans="1:25" ht="16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</row>
    <row r="742" spans="1:25" ht="16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</row>
    <row r="743" spans="1:25" ht="16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</row>
    <row r="744" spans="1:25" ht="16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</row>
    <row r="745" spans="1:25" ht="16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</row>
    <row r="746" spans="1:25" ht="16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</row>
    <row r="747" spans="1:25" ht="16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</row>
    <row r="748" spans="1:25" ht="16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</row>
    <row r="749" spans="1:25" ht="16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</row>
    <row r="750" spans="1:25" ht="16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</row>
    <row r="751" spans="1:25" ht="16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</row>
    <row r="752" spans="1:25" ht="16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</row>
    <row r="753" spans="1:25" ht="16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</row>
    <row r="754" spans="1:25" ht="16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</row>
    <row r="755" spans="1:25" ht="16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</row>
    <row r="756" spans="1:25" ht="16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</row>
    <row r="757" spans="1:25" ht="16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</row>
    <row r="758" spans="1:25" ht="16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</row>
    <row r="759" spans="1:25" ht="16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</row>
    <row r="760" spans="1:25" ht="16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</row>
    <row r="761" spans="1:25" ht="16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</row>
    <row r="762" spans="1:25" ht="16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</row>
    <row r="763" spans="1:25" ht="16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</row>
    <row r="764" spans="1:25" ht="16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</row>
    <row r="765" spans="1:25" ht="16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</row>
    <row r="766" spans="1:25" ht="16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</row>
    <row r="767" spans="1:25" ht="16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</row>
    <row r="768" spans="1:25" ht="16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</row>
    <row r="769" spans="1:25" ht="16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</row>
    <row r="770" spans="1:25" ht="16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</row>
    <row r="771" spans="1:25" ht="16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</row>
    <row r="772" spans="1:25" ht="16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</row>
    <row r="773" spans="1:25" ht="16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</row>
    <row r="774" spans="1:25" ht="16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</row>
    <row r="775" spans="1:25" ht="16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</row>
    <row r="776" spans="1:25" ht="16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</row>
    <row r="777" spans="1:25" ht="16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</row>
    <row r="778" spans="1:25" ht="16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</row>
    <row r="779" spans="1:25" ht="16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</row>
    <row r="780" spans="1:25" ht="16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</row>
    <row r="781" spans="1:25" ht="16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</row>
    <row r="782" spans="1:25" ht="16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</row>
    <row r="783" spans="1:25" ht="16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</row>
    <row r="784" spans="1:25" ht="16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</row>
    <row r="785" spans="1:25" ht="16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</row>
    <row r="786" spans="1:25" ht="16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</row>
    <row r="787" spans="1:25" ht="16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</row>
    <row r="788" spans="1:25" ht="16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</row>
    <row r="789" spans="1:25" ht="16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</row>
    <row r="790" spans="1:25" ht="16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</row>
    <row r="791" spans="1:25" ht="16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</row>
    <row r="792" spans="1:25" ht="16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</row>
    <row r="793" spans="1:25" ht="16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</row>
    <row r="794" spans="1:25" ht="16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</row>
    <row r="795" spans="1:25" ht="16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</row>
    <row r="796" spans="1:25" ht="16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</row>
    <row r="797" spans="1:25" ht="16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</row>
    <row r="798" spans="1:25" ht="16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</row>
    <row r="799" spans="1:25" ht="16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</row>
    <row r="800" spans="1:25" ht="16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</row>
    <row r="801" spans="1:25" ht="16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</row>
    <row r="802" spans="1:25" ht="16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</row>
    <row r="803" spans="1:25" ht="16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</row>
    <row r="804" spans="1:25" ht="16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</row>
    <row r="805" spans="1:25" ht="16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</row>
    <row r="806" spans="1:25" ht="16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</row>
    <row r="807" spans="1:25" ht="16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</row>
    <row r="808" spans="1:25" ht="16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</row>
    <row r="809" spans="1:25" ht="16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</row>
    <row r="810" spans="1:25" ht="16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</row>
    <row r="811" spans="1:25" ht="16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</row>
    <row r="812" spans="1:25" ht="16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</row>
    <row r="813" spans="1:25" ht="16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</row>
    <row r="814" spans="1:25" ht="16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</row>
    <row r="815" spans="1:25" ht="16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</row>
    <row r="816" spans="1:25" ht="16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</row>
    <row r="817" spans="1:25" ht="16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</row>
    <row r="818" spans="1:25" ht="16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</row>
    <row r="819" spans="1:25" ht="16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</row>
    <row r="820" spans="1:25" ht="16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</row>
    <row r="821" spans="1:25" ht="16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</row>
    <row r="822" spans="1:25" ht="16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</row>
    <row r="823" spans="1:25" ht="16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</row>
    <row r="824" spans="1:25" ht="16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</row>
    <row r="825" spans="1:25" ht="16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</row>
    <row r="826" spans="1:25" ht="16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</row>
    <row r="827" spans="1:25" ht="16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</row>
    <row r="828" spans="1:25" ht="16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</row>
    <row r="829" spans="1:25" ht="16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</row>
    <row r="830" spans="1:25" ht="16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</row>
    <row r="831" spans="1:25" ht="16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</row>
    <row r="832" spans="1:25" ht="16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</row>
    <row r="833" spans="1:25" ht="16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</row>
    <row r="834" spans="1:25" ht="16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</row>
    <row r="835" spans="1:25" ht="16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</row>
    <row r="836" spans="1:25" ht="16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</row>
    <row r="837" spans="1:25" ht="16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</row>
    <row r="838" spans="1:25" ht="16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</row>
    <row r="839" spans="1:25" ht="16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</row>
    <row r="840" spans="1:25" ht="16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</row>
    <row r="841" spans="1:25" ht="16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</row>
  </sheetData>
  <mergeCells count="15">
    <mergeCell ref="E3:G3"/>
    <mergeCell ref="H3:H4"/>
    <mergeCell ref="I3:I4"/>
    <mergeCell ref="A5:A17"/>
    <mergeCell ref="B15:B17"/>
    <mergeCell ref="B13:B14"/>
    <mergeCell ref="A18:A23"/>
    <mergeCell ref="A3:A4"/>
    <mergeCell ref="C3:C4"/>
    <mergeCell ref="D3:D4"/>
    <mergeCell ref="B3:B4"/>
    <mergeCell ref="B5:B6"/>
    <mergeCell ref="B7:B8"/>
    <mergeCell ref="B9:B10"/>
    <mergeCell ref="B11:B1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Supplementary Tables Index</vt:lpstr>
      <vt:lpstr>TableS1</vt:lpstr>
      <vt:lpstr>TableS2</vt:lpstr>
      <vt:lpstr>TableS3</vt:lpstr>
      <vt:lpstr>TableS4</vt:lpstr>
      <vt:lpstr>TableS5</vt:lpstr>
      <vt:lpstr>TableS6</vt:lpstr>
      <vt:lpstr>TableS7</vt:lpstr>
      <vt:lpstr>TableS8</vt:lpstr>
      <vt:lpstr>TableS9</vt:lpstr>
      <vt:lpstr>TableS10</vt:lpstr>
      <vt:lpstr>TableS11</vt:lpstr>
      <vt:lpstr>TableS12</vt:lpstr>
      <vt:lpstr>TableS13</vt:lpstr>
      <vt:lpstr>TableS14</vt:lpstr>
      <vt:lpstr>TableS15</vt:lpstr>
      <vt:lpstr>TableS16</vt:lpstr>
      <vt:lpstr>TableS17</vt:lpstr>
      <vt:lpstr>TableS18</vt:lpstr>
      <vt:lpstr>TableS19</vt:lpstr>
      <vt:lpstr>TableS20</vt:lpstr>
      <vt:lpstr>TableS21</vt:lpstr>
      <vt:lpstr>TableS22</vt:lpstr>
      <vt:lpstr>TableS23</vt:lpstr>
      <vt:lpstr>TableS24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2020-04-28T12:32:47Z</dcterms:created>
  <dcterms:modified xsi:type="dcterms:W3CDTF">2024-06-23T20:33:45Z</dcterms:modified>
</cp:coreProperties>
</file>