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tiff" ContentType="image/tiff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embeddings/oleObject2.bin" ContentType="application/vnd.openxmlformats-officedocument.oleObject"/>
  <Override PartName="/xl/drawings/drawing6.xml" ContentType="application/vnd.openxmlformats-officedocument.drawing+xml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4.bin" ContentType="application/vnd.openxmlformats-officedocument.oleObject"/>
  <Override PartName="/xl/drawings/drawing9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10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12.bin" ContentType="application/vnd.openxmlformats-officedocument.oleObject"/>
  <Override PartName="/xl/drawings/drawing19.xml" ContentType="application/vnd.openxmlformats-officedocument.drawing+xml"/>
  <Override PartName="/xl/drawings/drawing20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21.xml" ContentType="application/vnd.openxmlformats-officedocument.drawing+xml"/>
  <Override PartName="/xl/embeddings/oleObject15.bin" ContentType="application/vnd.openxmlformats-officedocument.oleObject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embeddings/oleObject16.bin" ContentType="application/vnd.openxmlformats-officedocument.oleObject"/>
  <Override PartName="/xl/drawings/drawing26.xml" ContentType="application/vnd.openxmlformats-officedocument.drawing+xml"/>
  <Override PartName="/xl/embeddings/oleObject17.bin" ContentType="application/vnd.openxmlformats-officedocument.oleObject"/>
  <Override PartName="/xl/drawings/drawing27.xml" ContentType="application/vnd.openxmlformats-officedocument.drawing+xml"/>
  <Override PartName="/xl/embeddings/oleObject18.bin" ContentType="application/vnd.openxmlformats-officedocument.oleObject"/>
  <Override PartName="/xl/drawings/drawing28.xml" ContentType="application/vnd.openxmlformats-officedocument.drawing+xml"/>
  <Override PartName="/xl/drawings/drawing29.xml" ContentType="application/vnd.openxmlformats-officedocument.drawing+xml"/>
  <Override PartName="/xl/embeddings/oleObject1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My document\Manuscripts\2021-2022 final papers\Paper 2\Final version\Revision\Sci Reports\Revision\revision submitted\"/>
    </mc:Choice>
  </mc:AlternateContent>
  <xr:revisionPtr revIDLastSave="0" documentId="13_ncr:1_{CE901485-C39C-46C8-94B1-CF44876BEA72}" xr6:coauthVersionLast="47" xr6:coauthVersionMax="47" xr10:uidLastSave="{00000000-0000-0000-0000-000000000000}"/>
  <bookViews>
    <workbookView xWindow="-120" yWindow="-120" windowWidth="25440" windowHeight="15390" firstSheet="18" activeTab="28" xr2:uid="{00000000-000D-0000-FFFF-FFFF00000000}"/>
  </bookViews>
  <sheets>
    <sheet name="Fig 1B" sheetId="2" r:id="rId1"/>
    <sheet name="Fig 1D" sheetId="3" r:id="rId2"/>
    <sheet name="Fig 2B &amp; C" sheetId="4" r:id="rId3"/>
    <sheet name="Fig 3A" sheetId="5" r:id="rId4"/>
    <sheet name="Fig 3B" sheetId="6" r:id="rId5"/>
    <sheet name="Fig 3C" sheetId="7" r:id="rId6"/>
    <sheet name="Fig 4A" sheetId="8" r:id="rId7"/>
    <sheet name="Fig 4C" sheetId="9" r:id="rId8"/>
    <sheet name="Fig 5B" sheetId="10" r:id="rId9"/>
    <sheet name="Fig 5D" sheetId="11" r:id="rId10"/>
    <sheet name="Fig 6A" sheetId="12" r:id="rId11"/>
    <sheet name="Fig 6B" sheetId="13" r:id="rId12"/>
    <sheet name="Fig 6C" sheetId="14" r:id="rId13"/>
    <sheet name="Fig 6D" sheetId="15" r:id="rId14"/>
    <sheet name="Fig 7B" sheetId="16" r:id="rId15"/>
    <sheet name="Fig 8B" sheetId="17" r:id="rId16"/>
    <sheet name="Fig 8C" sheetId="18" r:id="rId17"/>
    <sheet name="Fig 8D" sheetId="19" r:id="rId18"/>
    <sheet name="Fig 8E" sheetId="20" r:id="rId19"/>
    <sheet name="Fig S2C" sheetId="21" r:id="rId20"/>
    <sheet name="Fig S3B" sheetId="22" r:id="rId21"/>
    <sheet name="Fig S4B" sheetId="23" r:id="rId22"/>
    <sheet name="Fig S5" sheetId="24" r:id="rId23"/>
    <sheet name="Fig S6A" sheetId="25" r:id="rId24"/>
    <sheet name="Fig S7A" sheetId="26" r:id="rId25"/>
    <sheet name="Fig S7B" sheetId="27" r:id="rId26"/>
    <sheet name="Fig S8A, B, E" sheetId="28" r:id="rId27"/>
    <sheet name="Fig S8C" sheetId="29" r:id="rId28"/>
    <sheet name="Fig S8D" sheetId="30" r:id="rId29"/>
  </sheets>
  <externalReferences>
    <externalReference r:id="rId30"/>
    <externalReference r:id="rId3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0" i="27" l="1"/>
  <c r="F189" i="27"/>
  <c r="E190" i="27"/>
  <c r="E189" i="27"/>
  <c r="D190" i="27"/>
  <c r="D189" i="27"/>
  <c r="C190" i="27"/>
  <c r="C189" i="27"/>
  <c r="B190" i="27"/>
  <c r="B189" i="27"/>
  <c r="C102" i="21"/>
  <c r="B102" i="21"/>
  <c r="C101" i="21"/>
  <c r="B101" i="21"/>
  <c r="C10" i="21"/>
  <c r="B10" i="21"/>
  <c r="C9" i="21"/>
  <c r="B9" i="21"/>
  <c r="F97" i="29"/>
  <c r="E97" i="29"/>
  <c r="F96" i="29"/>
  <c r="E96" i="29"/>
  <c r="F89" i="29"/>
  <c r="E89" i="29"/>
  <c r="F88" i="29"/>
  <c r="K93" i="29" s="1"/>
  <c r="E88" i="29"/>
  <c r="J93" i="29" s="1"/>
  <c r="F79" i="29"/>
  <c r="E79" i="29"/>
  <c r="F78" i="29"/>
  <c r="E78" i="29"/>
  <c r="F70" i="29"/>
  <c r="E70" i="29"/>
  <c r="F69" i="29"/>
  <c r="K75" i="29" s="1"/>
  <c r="E69" i="29"/>
  <c r="J75" i="29" s="1"/>
  <c r="F60" i="29"/>
  <c r="E60" i="29"/>
  <c r="F59" i="29"/>
  <c r="E59" i="29"/>
  <c r="F51" i="29"/>
  <c r="E51" i="29"/>
  <c r="F50" i="29"/>
  <c r="K56" i="29" s="1"/>
  <c r="E50" i="29"/>
  <c r="J56" i="29" s="1"/>
  <c r="F40" i="29"/>
  <c r="E40" i="29"/>
  <c r="F39" i="29"/>
  <c r="E39" i="29"/>
  <c r="F31" i="29"/>
  <c r="E31" i="29"/>
  <c r="F30" i="29"/>
  <c r="K36" i="29" s="1"/>
  <c r="E30" i="29"/>
  <c r="J36" i="29" s="1"/>
  <c r="R19" i="29"/>
  <c r="Q19" i="29"/>
  <c r="F19" i="29"/>
  <c r="E19" i="29"/>
  <c r="R18" i="29"/>
  <c r="Q18" i="29"/>
  <c r="F18" i="29"/>
  <c r="E18" i="29"/>
  <c r="F10" i="29"/>
  <c r="E10" i="29"/>
  <c r="F9" i="29"/>
  <c r="K15" i="29" s="1"/>
  <c r="E9" i="29"/>
  <c r="J15" i="29" s="1"/>
  <c r="Z25" i="28" l="1"/>
  <c r="Y25" i="28"/>
  <c r="X25" i="28"/>
  <c r="W25" i="28"/>
  <c r="T25" i="28"/>
  <c r="S25" i="28"/>
  <c r="R25" i="28"/>
  <c r="Q25" i="28"/>
  <c r="N25" i="28"/>
  <c r="M25" i="28"/>
  <c r="L25" i="28"/>
  <c r="K25" i="28"/>
  <c r="J25" i="28"/>
  <c r="I25" i="28"/>
  <c r="F25" i="28"/>
  <c r="E25" i="28"/>
  <c r="D25" i="28"/>
  <c r="C25" i="28"/>
  <c r="Z24" i="28"/>
  <c r="Y24" i="28"/>
  <c r="X24" i="28"/>
  <c r="W24" i="28"/>
  <c r="T24" i="28"/>
  <c r="S24" i="28"/>
  <c r="R24" i="28"/>
  <c r="Q24" i="28"/>
  <c r="N24" i="28"/>
  <c r="M24" i="28"/>
  <c r="L24" i="28"/>
  <c r="K24" i="28"/>
  <c r="J24" i="28"/>
  <c r="I24" i="28"/>
  <c r="F24" i="28"/>
  <c r="E24" i="28"/>
  <c r="D24" i="28"/>
  <c r="C24" i="28"/>
  <c r="Z15" i="28"/>
  <c r="Y15" i="28"/>
  <c r="X15" i="28"/>
  <c r="W15" i="28"/>
  <c r="T15" i="28"/>
  <c r="S15" i="28"/>
  <c r="R15" i="28"/>
  <c r="Q15" i="28"/>
  <c r="N15" i="28"/>
  <c r="M15" i="28"/>
  <c r="L15" i="28"/>
  <c r="K15" i="28"/>
  <c r="J15" i="28"/>
  <c r="I15" i="28"/>
  <c r="F15" i="28"/>
  <c r="E15" i="28"/>
  <c r="D15" i="28"/>
  <c r="C15" i="28"/>
  <c r="Z14" i="28"/>
  <c r="Y14" i="28"/>
  <c r="X14" i="28"/>
  <c r="W14" i="28"/>
  <c r="T14" i="28"/>
  <c r="S14" i="28"/>
  <c r="R14" i="28"/>
  <c r="Q14" i="28"/>
  <c r="N14" i="28"/>
  <c r="M14" i="28"/>
  <c r="L14" i="28"/>
  <c r="K14" i="28"/>
  <c r="J14" i="28"/>
  <c r="I14" i="28"/>
  <c r="F14" i="28"/>
  <c r="E14" i="28"/>
  <c r="D14" i="28"/>
  <c r="C14" i="28"/>
  <c r="U26" i="24" l="1"/>
  <c r="T26" i="24"/>
  <c r="S26" i="24"/>
  <c r="R26" i="24"/>
  <c r="Q26" i="24"/>
  <c r="N26" i="24"/>
  <c r="M26" i="24"/>
  <c r="L26" i="24"/>
  <c r="K26" i="24"/>
  <c r="J26" i="24"/>
  <c r="G26" i="24"/>
  <c r="F26" i="24"/>
  <c r="E26" i="24"/>
  <c r="D26" i="24"/>
  <c r="C26" i="24"/>
  <c r="U25" i="24"/>
  <c r="T25" i="24"/>
  <c r="S25" i="24"/>
  <c r="R25" i="24"/>
  <c r="Q25" i="24"/>
  <c r="N25" i="24"/>
  <c r="M25" i="24"/>
  <c r="L25" i="24"/>
  <c r="K25" i="24"/>
  <c r="J25" i="24"/>
  <c r="G25" i="24"/>
  <c r="F25" i="24"/>
  <c r="E25" i="24"/>
  <c r="D25" i="24"/>
  <c r="C25" i="24"/>
  <c r="U14" i="24"/>
  <c r="T14" i="24"/>
  <c r="S14" i="24"/>
  <c r="R14" i="24"/>
  <c r="Q14" i="24"/>
  <c r="N14" i="24"/>
  <c r="M14" i="24"/>
  <c r="L14" i="24"/>
  <c r="K14" i="24"/>
  <c r="J14" i="24"/>
  <c r="G14" i="24"/>
  <c r="F14" i="24"/>
  <c r="E14" i="24"/>
  <c r="D14" i="24"/>
  <c r="C14" i="24"/>
  <c r="U13" i="24"/>
  <c r="T13" i="24"/>
  <c r="S13" i="24"/>
  <c r="R13" i="24"/>
  <c r="Q13" i="24"/>
  <c r="N13" i="24"/>
  <c r="M13" i="24"/>
  <c r="L13" i="24"/>
  <c r="K13" i="24"/>
  <c r="J13" i="24"/>
  <c r="G13" i="24"/>
  <c r="F13" i="24"/>
  <c r="E13" i="24"/>
  <c r="D13" i="24"/>
  <c r="C13" i="24"/>
  <c r="T20" i="23"/>
  <c r="S20" i="23"/>
  <c r="P20" i="23"/>
  <c r="O20" i="23"/>
  <c r="N20" i="23"/>
  <c r="J20" i="23"/>
  <c r="I20" i="23"/>
  <c r="E20" i="23"/>
  <c r="D20" i="23"/>
  <c r="T19" i="23"/>
  <c r="S19" i="23"/>
  <c r="P19" i="23"/>
  <c r="O19" i="23"/>
  <c r="N19" i="23"/>
  <c r="J19" i="23"/>
  <c r="I19" i="23"/>
  <c r="E19" i="23"/>
  <c r="D19" i="23"/>
  <c r="U18" i="23"/>
  <c r="P18" i="23"/>
  <c r="K18" i="23"/>
  <c r="F18" i="23"/>
  <c r="U17" i="23"/>
  <c r="P17" i="23"/>
  <c r="K17" i="23"/>
  <c r="F17" i="23"/>
  <c r="U16" i="23"/>
  <c r="P16" i="23"/>
  <c r="K16" i="23"/>
  <c r="F16" i="23"/>
  <c r="U15" i="23"/>
  <c r="P15" i="23"/>
  <c r="K15" i="23"/>
  <c r="F15" i="23"/>
  <c r="U14" i="23"/>
  <c r="U20" i="23" s="1"/>
  <c r="P14" i="23"/>
  <c r="K14" i="23"/>
  <c r="K20" i="23" s="1"/>
  <c r="F14" i="23"/>
  <c r="F20" i="23" s="1"/>
  <c r="T11" i="23"/>
  <c r="S11" i="23"/>
  <c r="P11" i="23"/>
  <c r="O11" i="23"/>
  <c r="N11" i="23"/>
  <c r="J11" i="23"/>
  <c r="I11" i="23"/>
  <c r="E11" i="23"/>
  <c r="D11" i="23"/>
  <c r="T10" i="23"/>
  <c r="S10" i="23"/>
  <c r="P10" i="23"/>
  <c r="O10" i="23"/>
  <c r="N10" i="23"/>
  <c r="J10" i="23"/>
  <c r="I10" i="23"/>
  <c r="E10" i="23"/>
  <c r="D10" i="23"/>
  <c r="U9" i="23"/>
  <c r="P9" i="23"/>
  <c r="K9" i="23"/>
  <c r="F9" i="23"/>
  <c r="U8" i="23"/>
  <c r="P8" i="23"/>
  <c r="K8" i="23"/>
  <c r="F8" i="23"/>
  <c r="U7" i="23"/>
  <c r="P7" i="23"/>
  <c r="K7" i="23"/>
  <c r="F7" i="23"/>
  <c r="U6" i="23"/>
  <c r="P6" i="23"/>
  <c r="K6" i="23"/>
  <c r="F6" i="23"/>
  <c r="U5" i="23"/>
  <c r="U10" i="23" s="1"/>
  <c r="P5" i="23"/>
  <c r="K5" i="23"/>
  <c r="K11" i="23" s="1"/>
  <c r="F5" i="23"/>
  <c r="F11" i="23" s="1"/>
  <c r="F37" i="20"/>
  <c r="E37" i="20"/>
  <c r="D37" i="20"/>
  <c r="C37" i="20"/>
  <c r="F36" i="20"/>
  <c r="E36" i="20"/>
  <c r="D36" i="20"/>
  <c r="C36" i="20"/>
  <c r="T27" i="20"/>
  <c r="S27" i="20"/>
  <c r="R27" i="20"/>
  <c r="Q27" i="20"/>
  <c r="M27" i="20"/>
  <c r="L27" i="20"/>
  <c r="K27" i="20"/>
  <c r="J27" i="20"/>
  <c r="F27" i="20"/>
  <c r="E27" i="20"/>
  <c r="D27" i="20"/>
  <c r="C27" i="20"/>
  <c r="T26" i="20"/>
  <c r="S26" i="20"/>
  <c r="R26" i="20"/>
  <c r="Q26" i="20"/>
  <c r="M26" i="20"/>
  <c r="L26" i="20"/>
  <c r="K26" i="20"/>
  <c r="J26" i="20"/>
  <c r="F26" i="20"/>
  <c r="E26" i="20"/>
  <c r="D26" i="20"/>
  <c r="C26" i="20"/>
  <c r="R94" i="18"/>
  <c r="Q94" i="18"/>
  <c r="P94" i="18"/>
  <c r="O94" i="18"/>
  <c r="N94" i="18"/>
  <c r="R93" i="18"/>
  <c r="Q93" i="18"/>
  <c r="P93" i="18"/>
  <c r="O93" i="18"/>
  <c r="N93" i="18"/>
  <c r="R41" i="18"/>
  <c r="Q41" i="18"/>
  <c r="P41" i="18"/>
  <c r="O41" i="18"/>
  <c r="N41" i="18"/>
  <c r="R40" i="18"/>
  <c r="Q40" i="18"/>
  <c r="P40" i="18"/>
  <c r="O40" i="18"/>
  <c r="N40" i="18"/>
  <c r="Y27" i="18"/>
  <c r="X27" i="18"/>
  <c r="W27" i="18"/>
  <c r="V27" i="18"/>
  <c r="U27" i="18"/>
  <c r="Q27" i="18"/>
  <c r="P27" i="18"/>
  <c r="O27" i="18"/>
  <c r="N27" i="18"/>
  <c r="M27" i="18"/>
  <c r="I27" i="18"/>
  <c r="H27" i="18"/>
  <c r="G27" i="18"/>
  <c r="F27" i="18"/>
  <c r="E27" i="18"/>
  <c r="Y26" i="18"/>
  <c r="X26" i="18"/>
  <c r="W26" i="18"/>
  <c r="V26" i="18"/>
  <c r="U26" i="18"/>
  <c r="Q26" i="18"/>
  <c r="P26" i="18"/>
  <c r="O26" i="18"/>
  <c r="N26" i="18"/>
  <c r="M26" i="18"/>
  <c r="I26" i="18"/>
  <c r="H26" i="18"/>
  <c r="G26" i="18"/>
  <c r="F26" i="18"/>
  <c r="E26" i="18"/>
  <c r="Z124" i="17"/>
  <c r="Y124" i="17"/>
  <c r="X124" i="17"/>
  <c r="W124" i="17"/>
  <c r="V124" i="17"/>
  <c r="U124" i="17"/>
  <c r="J124" i="17"/>
  <c r="I124" i="17"/>
  <c r="H124" i="17"/>
  <c r="G124" i="17"/>
  <c r="F124" i="17"/>
  <c r="E124" i="17"/>
  <c r="Z123" i="17"/>
  <c r="Y123" i="17"/>
  <c r="X123" i="17"/>
  <c r="W123" i="17"/>
  <c r="V123" i="17"/>
  <c r="U123" i="17"/>
  <c r="J123" i="17"/>
  <c r="I123" i="17"/>
  <c r="H123" i="17"/>
  <c r="G123" i="17"/>
  <c r="F123" i="17"/>
  <c r="E123" i="17"/>
  <c r="R122" i="17"/>
  <c r="Q122" i="17"/>
  <c r="P122" i="17"/>
  <c r="O122" i="17"/>
  <c r="N122" i="17"/>
  <c r="M122" i="17"/>
  <c r="R121" i="17"/>
  <c r="Q121" i="17"/>
  <c r="P121" i="17"/>
  <c r="O121" i="17"/>
  <c r="N121" i="17"/>
  <c r="M121" i="17"/>
  <c r="R120" i="17"/>
  <c r="Q120" i="17"/>
  <c r="P120" i="17"/>
  <c r="O120" i="17"/>
  <c r="N120" i="17"/>
  <c r="M120" i="17"/>
  <c r="R119" i="17"/>
  <c r="Q119" i="17"/>
  <c r="P119" i="17"/>
  <c r="P124" i="17" s="1"/>
  <c r="O119" i="17"/>
  <c r="N119" i="17"/>
  <c r="M119" i="17"/>
  <c r="R118" i="17"/>
  <c r="R123" i="17" s="1"/>
  <c r="Q118" i="17"/>
  <c r="Q123" i="17" s="1"/>
  <c r="P118" i="17"/>
  <c r="P123" i="17" s="1"/>
  <c r="O118" i="17"/>
  <c r="O124" i="17" s="1"/>
  <c r="N118" i="17"/>
  <c r="N124" i="17" s="1"/>
  <c r="M118" i="17"/>
  <c r="M123" i="17" s="1"/>
  <c r="Z114" i="17"/>
  <c r="Y114" i="17"/>
  <c r="X114" i="17"/>
  <c r="W114" i="17"/>
  <c r="V114" i="17"/>
  <c r="U114" i="17"/>
  <c r="J114" i="17"/>
  <c r="I114" i="17"/>
  <c r="H114" i="17"/>
  <c r="G114" i="17"/>
  <c r="F114" i="17"/>
  <c r="E114" i="17"/>
  <c r="Z113" i="17"/>
  <c r="Y113" i="17"/>
  <c r="X113" i="17"/>
  <c r="W113" i="17"/>
  <c r="V113" i="17"/>
  <c r="U113" i="17"/>
  <c r="J113" i="17"/>
  <c r="I113" i="17"/>
  <c r="H113" i="17"/>
  <c r="G113" i="17"/>
  <c r="F113" i="17"/>
  <c r="E113" i="17"/>
  <c r="R112" i="17"/>
  <c r="Q112" i="17"/>
  <c r="P112" i="17"/>
  <c r="O112" i="17"/>
  <c r="N112" i="17"/>
  <c r="M112" i="17"/>
  <c r="R111" i="17"/>
  <c r="Q111" i="17"/>
  <c r="P111" i="17"/>
  <c r="O111" i="17"/>
  <c r="N111" i="17"/>
  <c r="M111" i="17"/>
  <c r="R110" i="17"/>
  <c r="Q110" i="17"/>
  <c r="P110" i="17"/>
  <c r="O110" i="17"/>
  <c r="N110" i="17"/>
  <c r="M110" i="17"/>
  <c r="R109" i="17"/>
  <c r="R114" i="17" s="1"/>
  <c r="Q109" i="17"/>
  <c r="P109" i="17"/>
  <c r="O109" i="17"/>
  <c r="N109" i="17"/>
  <c r="N114" i="17" s="1"/>
  <c r="M109" i="17"/>
  <c r="R108" i="17"/>
  <c r="R113" i="17" s="1"/>
  <c r="Q108" i="17"/>
  <c r="Q114" i="17" s="1"/>
  <c r="P108" i="17"/>
  <c r="P113" i="17" s="1"/>
  <c r="O108" i="17"/>
  <c r="O113" i="17" s="1"/>
  <c r="N108" i="17"/>
  <c r="N113" i="17" s="1"/>
  <c r="M108" i="17"/>
  <c r="M114" i="17" s="1"/>
  <c r="Z104" i="17"/>
  <c r="Y104" i="17"/>
  <c r="X104" i="17"/>
  <c r="W104" i="17"/>
  <c r="V104" i="17"/>
  <c r="U104" i="17"/>
  <c r="J104" i="17"/>
  <c r="I104" i="17"/>
  <c r="H104" i="17"/>
  <c r="G104" i="17"/>
  <c r="F104" i="17"/>
  <c r="E104" i="17"/>
  <c r="Z103" i="17"/>
  <c r="Y103" i="17"/>
  <c r="X103" i="17"/>
  <c r="W103" i="17"/>
  <c r="V103" i="17"/>
  <c r="U103" i="17"/>
  <c r="J103" i="17"/>
  <c r="I103" i="17"/>
  <c r="H103" i="17"/>
  <c r="G103" i="17"/>
  <c r="F103" i="17"/>
  <c r="E103" i="17"/>
  <c r="R102" i="17"/>
  <c r="Q102" i="17"/>
  <c r="P102" i="17"/>
  <c r="O102" i="17"/>
  <c r="N102" i="17"/>
  <c r="M102" i="17"/>
  <c r="R101" i="17"/>
  <c r="Q101" i="17"/>
  <c r="P101" i="17"/>
  <c r="O101" i="17"/>
  <c r="N101" i="17"/>
  <c r="M101" i="17"/>
  <c r="R100" i="17"/>
  <c r="Q100" i="17"/>
  <c r="P100" i="17"/>
  <c r="O100" i="17"/>
  <c r="N100" i="17"/>
  <c r="M100" i="17"/>
  <c r="R99" i="17"/>
  <c r="Q99" i="17"/>
  <c r="P99" i="17"/>
  <c r="P104" i="17" s="1"/>
  <c r="O99" i="17"/>
  <c r="N99" i="17"/>
  <c r="M99" i="17"/>
  <c r="R98" i="17"/>
  <c r="R103" i="17" s="1"/>
  <c r="Q98" i="17"/>
  <c r="Q103" i="17" s="1"/>
  <c r="P98" i="17"/>
  <c r="P103" i="17" s="1"/>
  <c r="O98" i="17"/>
  <c r="O104" i="17" s="1"/>
  <c r="N98" i="17"/>
  <c r="N104" i="17" s="1"/>
  <c r="M98" i="17"/>
  <c r="M103" i="17" s="1"/>
  <c r="Z94" i="17"/>
  <c r="Y94" i="17"/>
  <c r="X94" i="17"/>
  <c r="W94" i="17"/>
  <c r="V94" i="17"/>
  <c r="U94" i="17"/>
  <c r="J94" i="17"/>
  <c r="I94" i="17"/>
  <c r="H94" i="17"/>
  <c r="G94" i="17"/>
  <c r="F94" i="17"/>
  <c r="E94" i="17"/>
  <c r="Z93" i="17"/>
  <c r="Y93" i="17"/>
  <c r="X93" i="17"/>
  <c r="W93" i="17"/>
  <c r="V93" i="17"/>
  <c r="U93" i="17"/>
  <c r="J93" i="17"/>
  <c r="I93" i="17"/>
  <c r="H93" i="17"/>
  <c r="G93" i="17"/>
  <c r="F93" i="17"/>
  <c r="E93" i="17"/>
  <c r="R92" i="17"/>
  <c r="Q92" i="17"/>
  <c r="P92" i="17"/>
  <c r="O92" i="17"/>
  <c r="N92" i="17"/>
  <c r="M92" i="17"/>
  <c r="R91" i="17"/>
  <c r="Q91" i="17"/>
  <c r="P91" i="17"/>
  <c r="O91" i="17"/>
  <c r="N91" i="17"/>
  <c r="M91" i="17"/>
  <c r="R90" i="17"/>
  <c r="Q90" i="17"/>
  <c r="P90" i="17"/>
  <c r="O90" i="17"/>
  <c r="N90" i="17"/>
  <c r="M90" i="17"/>
  <c r="R89" i="17"/>
  <c r="R94" i="17" s="1"/>
  <c r="Q89" i="17"/>
  <c r="P89" i="17"/>
  <c r="O89" i="17"/>
  <c r="N89" i="17"/>
  <c r="N94" i="17" s="1"/>
  <c r="M89" i="17"/>
  <c r="R88" i="17"/>
  <c r="R93" i="17" s="1"/>
  <c r="Q88" i="17"/>
  <c r="Q94" i="17" s="1"/>
  <c r="P88" i="17"/>
  <c r="P94" i="17" s="1"/>
  <c r="O88" i="17"/>
  <c r="O93" i="17" s="1"/>
  <c r="N88" i="17"/>
  <c r="N93" i="17" s="1"/>
  <c r="M88" i="17"/>
  <c r="M94" i="17" s="1"/>
  <c r="Z84" i="17"/>
  <c r="Y84" i="17"/>
  <c r="X84" i="17"/>
  <c r="W84" i="17"/>
  <c r="V84" i="17"/>
  <c r="U84" i="17"/>
  <c r="P84" i="17"/>
  <c r="J84" i="17"/>
  <c r="I84" i="17"/>
  <c r="H84" i="17"/>
  <c r="G84" i="17"/>
  <c r="F84" i="17"/>
  <c r="E84" i="17"/>
  <c r="Z83" i="17"/>
  <c r="Y83" i="17"/>
  <c r="X83" i="17"/>
  <c r="W83" i="17"/>
  <c r="V83" i="17"/>
  <c r="U83" i="17"/>
  <c r="R83" i="17"/>
  <c r="N83" i="17"/>
  <c r="J83" i="17"/>
  <c r="I83" i="17"/>
  <c r="H83" i="17"/>
  <c r="G83" i="17"/>
  <c r="E83" i="17"/>
  <c r="R82" i="17"/>
  <c r="Q82" i="17"/>
  <c r="P82" i="17"/>
  <c r="O82" i="17"/>
  <c r="N82" i="17"/>
  <c r="M82" i="17"/>
  <c r="R81" i="17"/>
  <c r="Q81" i="17"/>
  <c r="P81" i="17"/>
  <c r="O81" i="17"/>
  <c r="N81" i="17"/>
  <c r="M81" i="17"/>
  <c r="R80" i="17"/>
  <c r="Q80" i="17"/>
  <c r="P80" i="17"/>
  <c r="O80" i="17"/>
  <c r="N80" i="17"/>
  <c r="M80" i="17"/>
  <c r="R79" i="17"/>
  <c r="Q79" i="17"/>
  <c r="P79" i="17"/>
  <c r="O79" i="17"/>
  <c r="N79" i="17"/>
  <c r="M79" i="17"/>
  <c r="R78" i="17"/>
  <c r="R84" i="17" s="1"/>
  <c r="Q78" i="17"/>
  <c r="Q83" i="17" s="1"/>
  <c r="P78" i="17"/>
  <c r="P83" i="17" s="1"/>
  <c r="O78" i="17"/>
  <c r="O84" i="17" s="1"/>
  <c r="N78" i="17"/>
  <c r="N84" i="17" s="1"/>
  <c r="M78" i="17"/>
  <c r="M83" i="17" s="1"/>
  <c r="AP72" i="17"/>
  <c r="AO72" i="17"/>
  <c r="AN72" i="17"/>
  <c r="AM72" i="17"/>
  <c r="AL72" i="17"/>
  <c r="AK72" i="17"/>
  <c r="AH72" i="17"/>
  <c r="AG72" i="17"/>
  <c r="AF72" i="17"/>
  <c r="AE72" i="17"/>
  <c r="AD72" i="17"/>
  <c r="AC72" i="17"/>
  <c r="Z72" i="17"/>
  <c r="Y72" i="17"/>
  <c r="X72" i="17"/>
  <c r="W72" i="17"/>
  <c r="V72" i="17"/>
  <c r="U72" i="17"/>
  <c r="R72" i="17"/>
  <c r="Q72" i="17"/>
  <c r="P72" i="17"/>
  <c r="O72" i="17"/>
  <c r="N72" i="17"/>
  <c r="M72" i="17"/>
  <c r="J72" i="17"/>
  <c r="I72" i="17"/>
  <c r="H72" i="17"/>
  <c r="G72" i="17"/>
  <c r="F72" i="17"/>
  <c r="E72" i="17"/>
  <c r="AP58" i="17"/>
  <c r="AO58" i="17"/>
  <c r="AN58" i="17"/>
  <c r="AM58" i="17"/>
  <c r="AL58" i="17"/>
  <c r="AK58" i="17"/>
  <c r="AH58" i="17"/>
  <c r="AG58" i="17"/>
  <c r="AF58" i="17"/>
  <c r="AE58" i="17"/>
  <c r="AD58" i="17"/>
  <c r="AC58" i="17"/>
  <c r="Z58" i="17"/>
  <c r="Y58" i="17"/>
  <c r="X58" i="17"/>
  <c r="W58" i="17"/>
  <c r="V58" i="17"/>
  <c r="U58" i="17"/>
  <c r="R58" i="17"/>
  <c r="Q58" i="17"/>
  <c r="P58" i="17"/>
  <c r="O58" i="17"/>
  <c r="N58" i="17"/>
  <c r="M58" i="17"/>
  <c r="J58" i="17"/>
  <c r="I58" i="17"/>
  <c r="H58" i="17"/>
  <c r="G58" i="17"/>
  <c r="F58" i="17"/>
  <c r="E58" i="17"/>
  <c r="AP44" i="17"/>
  <c r="AO44" i="17"/>
  <c r="AN44" i="17"/>
  <c r="AM44" i="17"/>
  <c r="AL44" i="17"/>
  <c r="AK44" i="17"/>
  <c r="AH44" i="17"/>
  <c r="AG44" i="17"/>
  <c r="AF44" i="17"/>
  <c r="AE44" i="17"/>
  <c r="AD44" i="17"/>
  <c r="AC44" i="17"/>
  <c r="Z44" i="17"/>
  <c r="Y44" i="17"/>
  <c r="X44" i="17"/>
  <c r="W44" i="17"/>
  <c r="V44" i="17"/>
  <c r="U44" i="17"/>
  <c r="R44" i="17"/>
  <c r="Q44" i="17"/>
  <c r="P44" i="17"/>
  <c r="O44" i="17"/>
  <c r="N44" i="17"/>
  <c r="M44" i="17"/>
  <c r="J44" i="17"/>
  <c r="I44" i="17"/>
  <c r="H44" i="17"/>
  <c r="G44" i="17"/>
  <c r="F44" i="17"/>
  <c r="E44" i="17"/>
  <c r="AP30" i="17"/>
  <c r="AO30" i="17"/>
  <c r="AN30" i="17"/>
  <c r="AM30" i="17"/>
  <c r="AL30" i="17"/>
  <c r="AK30" i="17"/>
  <c r="AH30" i="17"/>
  <c r="AG30" i="17"/>
  <c r="AF30" i="17"/>
  <c r="AE30" i="17"/>
  <c r="AD30" i="17"/>
  <c r="AC30" i="17"/>
  <c r="Z30" i="17"/>
  <c r="Y30" i="17"/>
  <c r="X30" i="17"/>
  <c r="W30" i="17"/>
  <c r="V30" i="17"/>
  <c r="U30" i="17"/>
  <c r="R30" i="17"/>
  <c r="Q30" i="17"/>
  <c r="P30" i="17"/>
  <c r="O30" i="17"/>
  <c r="N30" i="17"/>
  <c r="M30" i="17"/>
  <c r="J30" i="17"/>
  <c r="I30" i="17"/>
  <c r="H30" i="17"/>
  <c r="G30" i="17"/>
  <c r="F30" i="17"/>
  <c r="E30" i="17"/>
  <c r="AP16" i="17"/>
  <c r="AO16" i="17"/>
  <c r="AN16" i="17"/>
  <c r="AM16" i="17"/>
  <c r="AL16" i="17"/>
  <c r="AK16" i="17"/>
  <c r="AH16" i="17"/>
  <c r="AG16" i="17"/>
  <c r="AF16" i="17"/>
  <c r="AE16" i="17"/>
  <c r="AD16" i="17"/>
  <c r="AC16" i="17"/>
  <c r="Z16" i="17"/>
  <c r="Y16" i="17"/>
  <c r="X16" i="17"/>
  <c r="W16" i="17"/>
  <c r="V16" i="17"/>
  <c r="U16" i="17"/>
  <c r="R16" i="17"/>
  <c r="Q16" i="17"/>
  <c r="P16" i="17"/>
  <c r="O16" i="17"/>
  <c r="N16" i="17"/>
  <c r="M16" i="17"/>
  <c r="J16" i="17"/>
  <c r="I16" i="17"/>
  <c r="H16" i="17"/>
  <c r="G16" i="17"/>
  <c r="F16" i="17"/>
  <c r="E16" i="17"/>
  <c r="E56" i="13"/>
  <c r="D56" i="13"/>
  <c r="E55" i="13"/>
  <c r="D55" i="13"/>
  <c r="E47" i="13"/>
  <c r="D47" i="13"/>
  <c r="E46" i="13"/>
  <c r="L52" i="13" s="1"/>
  <c r="D46" i="13"/>
  <c r="K52" i="13" s="1"/>
  <c r="E38" i="13"/>
  <c r="D38" i="13"/>
  <c r="E37" i="13"/>
  <c r="D37" i="13"/>
  <c r="U33" i="13"/>
  <c r="T33" i="13"/>
  <c r="U32" i="13"/>
  <c r="T32" i="13"/>
  <c r="E28" i="13"/>
  <c r="D28" i="13"/>
  <c r="E27" i="13"/>
  <c r="L34" i="13" s="1"/>
  <c r="D27" i="13"/>
  <c r="K34" i="13" s="1"/>
  <c r="E19" i="13"/>
  <c r="D19" i="13"/>
  <c r="E18" i="13"/>
  <c r="D18" i="13"/>
  <c r="E10" i="13"/>
  <c r="D10" i="13"/>
  <c r="E9" i="13"/>
  <c r="L15" i="13" s="1"/>
  <c r="D9" i="13"/>
  <c r="K15" i="13" s="1"/>
  <c r="AN137" i="4"/>
  <c r="AM137" i="4"/>
  <c r="AL137" i="4"/>
  <c r="AK137" i="4"/>
  <c r="AJ137" i="4"/>
  <c r="AI137" i="4"/>
  <c r="AF137" i="4"/>
  <c r="AE137" i="4"/>
  <c r="AD137" i="4"/>
  <c r="AC137" i="4"/>
  <c r="AB137" i="4"/>
  <c r="AA137" i="4"/>
  <c r="X137" i="4"/>
  <c r="W137" i="4"/>
  <c r="V137" i="4"/>
  <c r="U137" i="4"/>
  <c r="T137" i="4"/>
  <c r="S137" i="4"/>
  <c r="P137" i="4"/>
  <c r="O137" i="4"/>
  <c r="N137" i="4"/>
  <c r="M137" i="4"/>
  <c r="L137" i="4"/>
  <c r="K137" i="4"/>
  <c r="H137" i="4"/>
  <c r="G137" i="4"/>
  <c r="F137" i="4"/>
  <c r="E137" i="4"/>
  <c r="D137" i="4"/>
  <c r="C137" i="4"/>
  <c r="AN136" i="4"/>
  <c r="AM136" i="4"/>
  <c r="AL136" i="4"/>
  <c r="AK136" i="4"/>
  <c r="AJ136" i="4"/>
  <c r="AI136" i="4"/>
  <c r="AF136" i="4"/>
  <c r="AE136" i="4"/>
  <c r="AD136" i="4"/>
  <c r="AC136" i="4"/>
  <c r="AB136" i="4"/>
  <c r="AA136" i="4"/>
  <c r="X136" i="4"/>
  <c r="W136" i="4"/>
  <c r="V136" i="4"/>
  <c r="U136" i="4"/>
  <c r="T136" i="4"/>
  <c r="S136" i="4"/>
  <c r="P136" i="4"/>
  <c r="O136" i="4"/>
  <c r="N136" i="4"/>
  <c r="M136" i="4"/>
  <c r="L136" i="4"/>
  <c r="K136" i="4"/>
  <c r="H136" i="4"/>
  <c r="G136" i="4"/>
  <c r="F136" i="4"/>
  <c r="E136" i="4"/>
  <c r="D136" i="4"/>
  <c r="C136" i="4"/>
  <c r="BC108" i="4"/>
  <c r="BB108" i="4"/>
  <c r="BA108" i="4"/>
  <c r="AZ108" i="4"/>
  <c r="AY108" i="4"/>
  <c r="AX108" i="4"/>
  <c r="AW108" i="4"/>
  <c r="AV108" i="4"/>
  <c r="AU108" i="4"/>
  <c r="AR108" i="4"/>
  <c r="AQ108" i="4"/>
  <c r="AP108" i="4"/>
  <c r="AO108" i="4"/>
  <c r="AN108" i="4"/>
  <c r="AM108" i="4"/>
  <c r="AL108" i="4"/>
  <c r="AK108" i="4"/>
  <c r="AJ108" i="4"/>
  <c r="AG108" i="4"/>
  <c r="AF108" i="4"/>
  <c r="AE108" i="4"/>
  <c r="AD108" i="4"/>
  <c r="AC108" i="4"/>
  <c r="AB108" i="4"/>
  <c r="AA108" i="4"/>
  <c r="Z108" i="4"/>
  <c r="Y108" i="4"/>
  <c r="V108" i="4"/>
  <c r="U108" i="4"/>
  <c r="T108" i="4"/>
  <c r="S108" i="4"/>
  <c r="R108" i="4"/>
  <c r="Q108" i="4"/>
  <c r="P108" i="4"/>
  <c r="O108" i="4"/>
  <c r="N108" i="4"/>
  <c r="K108" i="4"/>
  <c r="J108" i="4"/>
  <c r="I108" i="4"/>
  <c r="H108" i="4"/>
  <c r="G108" i="4"/>
  <c r="F108" i="4"/>
  <c r="E108" i="4"/>
  <c r="D108" i="4"/>
  <c r="C108" i="4"/>
  <c r="BC107" i="4"/>
  <c r="BB107" i="4"/>
  <c r="BA107" i="4"/>
  <c r="AZ107" i="4"/>
  <c r="AY107" i="4"/>
  <c r="AX107" i="4"/>
  <c r="AW107" i="4"/>
  <c r="AV107" i="4"/>
  <c r="AU107" i="4"/>
  <c r="AR107" i="4"/>
  <c r="AQ107" i="4"/>
  <c r="AP107" i="4"/>
  <c r="AO107" i="4"/>
  <c r="AN107" i="4"/>
  <c r="AM107" i="4"/>
  <c r="AL107" i="4"/>
  <c r="AK107" i="4"/>
  <c r="AJ107" i="4"/>
  <c r="AG107" i="4"/>
  <c r="AF107" i="4"/>
  <c r="AE107" i="4"/>
  <c r="AD107" i="4"/>
  <c r="AC107" i="4"/>
  <c r="AB107" i="4"/>
  <c r="AA107" i="4"/>
  <c r="Z107" i="4"/>
  <c r="Y107" i="4"/>
  <c r="V107" i="4"/>
  <c r="U107" i="4"/>
  <c r="T107" i="4"/>
  <c r="S107" i="4"/>
  <c r="R107" i="4"/>
  <c r="Q107" i="4"/>
  <c r="P107" i="4"/>
  <c r="O107" i="4"/>
  <c r="N107" i="4"/>
  <c r="K107" i="4"/>
  <c r="J107" i="4"/>
  <c r="I107" i="4"/>
  <c r="H107" i="4"/>
  <c r="G107" i="4"/>
  <c r="F107" i="4"/>
  <c r="E107" i="4"/>
  <c r="D107" i="4"/>
  <c r="C107" i="4"/>
  <c r="D79" i="4"/>
  <c r="C79" i="4"/>
  <c r="D78" i="4"/>
  <c r="C78" i="4"/>
  <c r="D63" i="4"/>
  <c r="C63" i="4"/>
  <c r="D62" i="4"/>
  <c r="C62" i="4"/>
  <c r="D47" i="4"/>
  <c r="C47" i="4"/>
  <c r="D46" i="4"/>
  <c r="C46" i="4"/>
  <c r="D32" i="4"/>
  <c r="C32" i="4"/>
  <c r="D31" i="4"/>
  <c r="C31" i="4"/>
  <c r="D16" i="4"/>
  <c r="C16" i="4"/>
  <c r="D15" i="4"/>
  <c r="C15" i="4"/>
  <c r="U11" i="23" l="1"/>
  <c r="U19" i="23"/>
  <c r="K10" i="23"/>
  <c r="K19" i="23"/>
  <c r="F10" i="23"/>
  <c r="F19" i="23"/>
  <c r="P93" i="17"/>
  <c r="N103" i="17"/>
  <c r="O83" i="17"/>
  <c r="M84" i="17"/>
  <c r="Q84" i="17"/>
  <c r="M93" i="17"/>
  <c r="Q93" i="17"/>
  <c r="O94" i="17"/>
  <c r="O103" i="17"/>
  <c r="M104" i="17"/>
  <c r="Q104" i="17"/>
  <c r="M113" i="17"/>
  <c r="Q113" i="17"/>
  <c r="O114" i="17"/>
  <c r="O123" i="17"/>
  <c r="M124" i="17"/>
  <c r="Q124" i="17"/>
  <c r="N123" i="17"/>
  <c r="R104" i="17"/>
  <c r="P114" i="17"/>
  <c r="R124" i="17"/>
  <c r="S23" i="3"/>
  <c r="K23" i="3"/>
  <c r="J23" i="3"/>
  <c r="S22" i="3"/>
  <c r="K22" i="3"/>
  <c r="J22" i="3"/>
  <c r="S21" i="3"/>
  <c r="R21" i="3"/>
  <c r="Q21" i="3"/>
  <c r="P21" i="3"/>
  <c r="K21" i="3"/>
  <c r="J21" i="3"/>
  <c r="D21" i="3"/>
  <c r="C21" i="3"/>
  <c r="T20" i="3"/>
  <c r="R20" i="3"/>
  <c r="L20" i="3"/>
  <c r="E20" i="3"/>
  <c r="T19" i="3"/>
  <c r="R19" i="3"/>
  <c r="L19" i="3"/>
  <c r="E19" i="3"/>
  <c r="T18" i="3"/>
  <c r="R18" i="3"/>
  <c r="L18" i="3"/>
  <c r="E18" i="3"/>
  <c r="T17" i="3"/>
  <c r="R17" i="3"/>
  <c r="L17" i="3"/>
  <c r="E17" i="3"/>
  <c r="T16" i="3"/>
  <c r="T23" i="3" s="1"/>
  <c r="R16" i="3"/>
  <c r="R22" i="3" s="1"/>
  <c r="L16" i="3"/>
  <c r="L22" i="3" s="1"/>
  <c r="E16" i="3"/>
  <c r="E22" i="3" s="1"/>
  <c r="T13" i="3"/>
  <c r="S13" i="3"/>
  <c r="K13" i="3"/>
  <c r="J13" i="3"/>
  <c r="T12" i="3"/>
  <c r="S12" i="3"/>
  <c r="K12" i="3"/>
  <c r="J12" i="3"/>
  <c r="S11" i="3"/>
  <c r="R11" i="3"/>
  <c r="Q11" i="3"/>
  <c r="P11" i="3"/>
  <c r="K11" i="3"/>
  <c r="J11" i="3"/>
  <c r="D11" i="3"/>
  <c r="C11" i="3"/>
  <c r="T10" i="3"/>
  <c r="R10" i="3"/>
  <c r="L10" i="3"/>
  <c r="E10" i="3"/>
  <c r="T9" i="3"/>
  <c r="R9" i="3"/>
  <c r="L9" i="3"/>
  <c r="E9" i="3"/>
  <c r="T8" i="3"/>
  <c r="R8" i="3"/>
  <c r="L8" i="3"/>
  <c r="E8" i="3"/>
  <c r="T7" i="3"/>
  <c r="R7" i="3"/>
  <c r="L7" i="3"/>
  <c r="E7" i="3"/>
  <c r="T6" i="3"/>
  <c r="R6" i="3"/>
  <c r="L6" i="3"/>
  <c r="E6" i="3"/>
  <c r="T5" i="3"/>
  <c r="R5" i="3"/>
  <c r="L5" i="3"/>
  <c r="E5" i="3"/>
  <c r="T4" i="3"/>
  <c r="T11" i="3" s="1"/>
  <c r="R4" i="3"/>
  <c r="R12" i="3" s="1"/>
  <c r="L4" i="3"/>
  <c r="L11" i="3" s="1"/>
  <c r="E4" i="3"/>
  <c r="E12" i="3" s="1"/>
  <c r="N10" i="2"/>
  <c r="M10" i="2"/>
  <c r="N9" i="2"/>
  <c r="M9" i="2"/>
  <c r="J10" i="2"/>
  <c r="I10" i="2"/>
  <c r="J9" i="2"/>
  <c r="I9" i="2"/>
  <c r="F9" i="2"/>
  <c r="F10" i="2"/>
  <c r="E10" i="2"/>
  <c r="E9" i="2"/>
  <c r="K47" i="2"/>
  <c r="J47" i="2"/>
  <c r="K44" i="2"/>
  <c r="J44" i="2"/>
  <c r="I40" i="2"/>
  <c r="H40" i="2"/>
  <c r="G40" i="2"/>
  <c r="F40" i="2"/>
  <c r="E40" i="2"/>
  <c r="K39" i="2"/>
  <c r="J39" i="2"/>
  <c r="K38" i="2"/>
  <c r="J38" i="2"/>
  <c r="I35" i="2"/>
  <c r="H35" i="2"/>
  <c r="G35" i="2"/>
  <c r="F35" i="2"/>
  <c r="E35" i="2"/>
  <c r="K34" i="2"/>
  <c r="J34" i="2"/>
  <c r="K33" i="2"/>
  <c r="J33" i="2"/>
  <c r="I27" i="2"/>
  <c r="H27" i="2"/>
  <c r="G27" i="2"/>
  <c r="F27" i="2"/>
  <c r="E27" i="2"/>
  <c r="K26" i="2"/>
  <c r="J26" i="2"/>
  <c r="K25" i="2"/>
  <c r="J25" i="2"/>
  <c r="K24" i="2"/>
  <c r="J24" i="2"/>
  <c r="I21" i="2"/>
  <c r="H21" i="2"/>
  <c r="G21" i="2"/>
  <c r="F21" i="2"/>
  <c r="E21" i="2"/>
  <c r="K20" i="2"/>
  <c r="J20" i="2"/>
  <c r="K19" i="2"/>
  <c r="J19" i="2"/>
  <c r="K18" i="2"/>
  <c r="J18" i="2"/>
  <c r="L13" i="3" l="1"/>
  <c r="E11" i="3"/>
  <c r="L12" i="3"/>
  <c r="E13" i="3"/>
  <c r="R13" i="3"/>
  <c r="L21" i="3"/>
  <c r="T22" i="3"/>
  <c r="L23" i="3"/>
  <c r="E21" i="3"/>
  <c r="T21" i="3"/>
  <c r="E23" i="3"/>
  <c r="R23" i="3"/>
  <c r="J35" i="2"/>
  <c r="J40" i="2"/>
  <c r="J21" i="2"/>
  <c r="J27" i="2"/>
</calcChain>
</file>

<file path=xl/sharedStrings.xml><?xml version="1.0" encoding="utf-8"?>
<sst xmlns="http://schemas.openxmlformats.org/spreadsheetml/2006/main" count="1803" uniqueCount="284">
  <si>
    <t>gr</t>
  </si>
  <si>
    <t>hg</t>
  </si>
  <si>
    <t>mes</t>
  </si>
  <si>
    <t>Wdr11+/+</t>
  </si>
  <si>
    <t>Wdr11-/-</t>
  </si>
  <si>
    <t>SEM</t>
  </si>
  <si>
    <t>Count</t>
  </si>
  <si>
    <t>Total</t>
  </si>
  <si>
    <t>Wdr11+/+1</t>
  </si>
  <si>
    <t>Wdr11+/+2</t>
  </si>
  <si>
    <t>Wdr11+/+3</t>
  </si>
  <si>
    <t>Wdr11+/+4</t>
  </si>
  <si>
    <t>Wdr11+/+5</t>
  </si>
  <si>
    <t>Wdr11-/-1</t>
  </si>
  <si>
    <t>Wdr11-/-2</t>
  </si>
  <si>
    <t>Wdr11-/-3</t>
  </si>
  <si>
    <t>Wdr11-/-4</t>
  </si>
  <si>
    <t>Wdr11-/-5</t>
  </si>
  <si>
    <t>%</t>
  </si>
  <si>
    <t>Av</t>
  </si>
  <si>
    <t>Total PGCs</t>
  </si>
  <si>
    <t>ectopic (hg+mes)</t>
  </si>
  <si>
    <t>Ectopic PGCs (hg+mes)</t>
  </si>
  <si>
    <t>Number of PGCs (E10.5)</t>
  </si>
  <si>
    <t>Ectopic PGCs (E10.5)</t>
  </si>
  <si>
    <t>E9.5</t>
  </si>
  <si>
    <t>E10.5</t>
  </si>
  <si>
    <t>E11.5</t>
  </si>
  <si>
    <t>Number of PGCs (E9.5, E10.5, E11.5)</t>
  </si>
  <si>
    <t>WT Count</t>
  </si>
  <si>
    <t>KO Count</t>
  </si>
  <si>
    <t>WT Percentage</t>
  </si>
  <si>
    <t>KO Percentage</t>
  </si>
  <si>
    <t>Total PH3</t>
  </si>
  <si>
    <t>PH3+ PGCs</t>
  </si>
  <si>
    <t>Somatic</t>
  </si>
  <si>
    <t>DAPI</t>
  </si>
  <si>
    <t>PH3</t>
  </si>
  <si>
    <t>PH3+(%)</t>
  </si>
  <si>
    <t>PGCs</t>
  </si>
  <si>
    <t>Total - PH3+ PGCs</t>
  </si>
  <si>
    <t>WT1</t>
  </si>
  <si>
    <t>WT2</t>
  </si>
  <si>
    <t>WT3</t>
  </si>
  <si>
    <t>WT4</t>
  </si>
  <si>
    <t>WT5</t>
  </si>
  <si>
    <t>WT6</t>
  </si>
  <si>
    <t>WT7</t>
  </si>
  <si>
    <t>Average</t>
  </si>
  <si>
    <t>Std</t>
  </si>
  <si>
    <t>std</t>
  </si>
  <si>
    <t>sem</t>
  </si>
  <si>
    <t>Null1</t>
  </si>
  <si>
    <t>Null2</t>
  </si>
  <si>
    <t>Null3</t>
  </si>
  <si>
    <t>Null4</t>
  </si>
  <si>
    <t>Null5</t>
  </si>
  <si>
    <t>Accumulated distance</t>
  </si>
  <si>
    <t>Embryo slice</t>
  </si>
  <si>
    <t>(+/+)</t>
  </si>
  <si>
    <t>(-/-)</t>
  </si>
  <si>
    <t>Euclidean distance</t>
  </si>
  <si>
    <t>Velocity</t>
  </si>
  <si>
    <t>Directionality</t>
  </si>
  <si>
    <t xml:space="preserve"> </t>
  </si>
  <si>
    <t>Survival</t>
  </si>
  <si>
    <t>E10.5 Wdr11 +/+ slice culture</t>
  </si>
  <si>
    <t>Survival</t>
    <phoneticPr fontId="0" type="noConversion"/>
  </si>
  <si>
    <t>Cell</t>
  </si>
  <si>
    <t>Slice 1</t>
  </si>
  <si>
    <t>Slice 2</t>
  </si>
  <si>
    <t>Slice 3</t>
  </si>
  <si>
    <t>Slice 4</t>
  </si>
  <si>
    <t>Slice 5</t>
  </si>
  <si>
    <t>Slice 6</t>
  </si>
  <si>
    <t>Slice 7</t>
  </si>
  <si>
    <t>Slice 8</t>
  </si>
  <si>
    <t>Slice 9</t>
  </si>
  <si>
    <t>E10.5 Wdr11-/- slice culture</t>
  </si>
  <si>
    <t>Slice 1</t>
    <phoneticPr fontId="0" type="noConversion"/>
  </si>
  <si>
    <t>IFT140</t>
  </si>
  <si>
    <t>Cilia base</t>
  </si>
  <si>
    <t>Cilia Tip</t>
  </si>
  <si>
    <t>WT</t>
  </si>
  <si>
    <t>Wdr11 KO</t>
  </si>
  <si>
    <t>Table Analyzed</t>
  </si>
  <si>
    <t>IFT140 Cilia base and tip</t>
  </si>
  <si>
    <t>Column B</t>
  </si>
  <si>
    <t>vs.</t>
  </si>
  <si>
    <t>Column A</t>
  </si>
  <si>
    <t>Unpaired t test with Welch's correction</t>
  </si>
  <si>
    <t>P value</t>
  </si>
  <si>
    <t>P value summary</t>
  </si>
  <si>
    <t>ns</t>
  </si>
  <si>
    <t>Significantly different (P &lt; 0.05)?</t>
  </si>
  <si>
    <t>No</t>
  </si>
  <si>
    <t>One- or two-tailed P value?</t>
  </si>
  <si>
    <t>Two-tailed</t>
  </si>
  <si>
    <t>Welch-corrected t, df</t>
  </si>
  <si>
    <t>t=0.7032, df=86.87</t>
  </si>
  <si>
    <t>Column D</t>
  </si>
  <si>
    <t>Column C</t>
  </si>
  <si>
    <t>t=1.048, df=82.31</t>
  </si>
  <si>
    <t>IFT57</t>
  </si>
  <si>
    <t>IFT57 Cilia base and tip</t>
  </si>
  <si>
    <t>*</t>
  </si>
  <si>
    <t>Yes</t>
  </si>
  <si>
    <t>t=2.416, df=93.21</t>
  </si>
  <si>
    <t>&lt;0.0001</t>
  </si>
  <si>
    <t>****</t>
  </si>
  <si>
    <t>t=9.992, df=97.48</t>
  </si>
  <si>
    <t>IFT88</t>
  </si>
  <si>
    <t>IFT88 Cilia base and tip</t>
  </si>
  <si>
    <t>t=8.105, df=90.07</t>
  </si>
  <si>
    <t>**</t>
  </si>
  <si>
    <t>t=3.210, df=79.33</t>
  </si>
  <si>
    <t>Cells with IFT20 on the centriol (%)</t>
  </si>
  <si>
    <t>Image#</t>
  </si>
  <si>
    <t>Cep164 ift20</t>
  </si>
  <si>
    <t>t=36.43, df=19.49</t>
  </si>
  <si>
    <t>Ptch2</t>
  </si>
  <si>
    <t>t=20.50, df=13.25</t>
  </si>
  <si>
    <t>Gas1</t>
  </si>
  <si>
    <t>t=13.32, df=10.39</t>
  </si>
  <si>
    <t>PSRC</t>
  </si>
  <si>
    <t>t=16.55, df=10.20</t>
  </si>
  <si>
    <t>KO</t>
  </si>
  <si>
    <t>Ptch2 DMF Shh WT KO</t>
  </si>
  <si>
    <t>DMF</t>
  </si>
  <si>
    <t>Shh</t>
  </si>
  <si>
    <t>t=16.61, df=4.196</t>
  </si>
  <si>
    <t>Gas1 DMF Shh WT KO</t>
  </si>
  <si>
    <t>t=12.69, df=4.661</t>
  </si>
  <si>
    <t>Smo</t>
  </si>
  <si>
    <t>Smo DMF Shh WT KO</t>
  </si>
  <si>
    <t>t=21.44, df=6.490</t>
  </si>
  <si>
    <t>P-CREB</t>
  </si>
  <si>
    <t>t=24.87, df=9.234</t>
  </si>
  <si>
    <t>p-CREB DMF Shh WT KO</t>
  </si>
  <si>
    <t>NIH3T3 cells in serum and 24hours serum starvation</t>
  </si>
  <si>
    <t>Exp1</t>
  </si>
  <si>
    <t>Gapdh</t>
  </si>
  <si>
    <t>WT serum</t>
  </si>
  <si>
    <t>WT no serum</t>
  </si>
  <si>
    <t>Raw</t>
  </si>
  <si>
    <t>Exp2</t>
  </si>
  <si>
    <t>Exp3</t>
  </si>
  <si>
    <t>Figure 6C</t>
  </si>
  <si>
    <t>Cilia(%)</t>
  </si>
  <si>
    <t>Non-Cilia(%)</t>
  </si>
  <si>
    <t>-</t>
  </si>
  <si>
    <t>Ptch1</t>
  </si>
  <si>
    <t>+</t>
  </si>
  <si>
    <t>Ptch1/Smo</t>
  </si>
  <si>
    <t>Ptch2/Smo</t>
  </si>
  <si>
    <t>Ptch1/Gas1</t>
  </si>
  <si>
    <t>Ptch2/Gas1</t>
  </si>
  <si>
    <t>Ptch1/Boc</t>
  </si>
  <si>
    <t>Ptch2/Boc</t>
  </si>
  <si>
    <t>Ptch1/Cdon</t>
  </si>
  <si>
    <t>Ptch2/Cdon</t>
  </si>
  <si>
    <t>WT PGC growth on different NIH3T3 CRISPR feeder layers</t>
  </si>
  <si>
    <t>Wdr11 WT feeder layer</t>
  </si>
  <si>
    <t>Wdr11 KO feeder layer</t>
  </si>
  <si>
    <t>MT feeder layer</t>
  </si>
  <si>
    <t>Ift88 KO feeder layer</t>
  </si>
  <si>
    <t>RC  feeder layer</t>
  </si>
  <si>
    <t>PGCs from WT embryo 1</t>
  </si>
  <si>
    <t>Well area</t>
  </si>
  <si>
    <t>0h</t>
  </si>
  <si>
    <t>9h</t>
  </si>
  <si>
    <t>18h</t>
  </si>
  <si>
    <t>24h</t>
  </si>
  <si>
    <t>32h</t>
  </si>
  <si>
    <t>48h</t>
  </si>
  <si>
    <t>PGCs from WT embryo 2</t>
  </si>
  <si>
    <t>PGCs from WT embryo 3</t>
  </si>
  <si>
    <t>PGCs from WT embryo 4</t>
  </si>
  <si>
    <t>PGCs from WT embryo 5</t>
  </si>
  <si>
    <t xml:space="preserve">Fold levels </t>
  </si>
  <si>
    <t>Fold levels (%)</t>
  </si>
  <si>
    <t>Wdr11 WT feeder</t>
  </si>
  <si>
    <t>Embryo</t>
  </si>
  <si>
    <t>Wdr11 WT</t>
  </si>
  <si>
    <t xml:space="preserve">Wdr11 KO </t>
  </si>
  <si>
    <t>MT</t>
  </si>
  <si>
    <t>Ift88 KO</t>
  </si>
  <si>
    <t>RC</t>
  </si>
  <si>
    <t>Wdr11 KO  feeder</t>
  </si>
  <si>
    <t>MT feeder</t>
  </si>
  <si>
    <t>Ift88 KO feeder</t>
  </si>
  <si>
    <t>RC feeder</t>
  </si>
  <si>
    <t>Accumulated distance [µm] = 10hours (40images)</t>
  </si>
  <si>
    <t>IFT88 KO</t>
  </si>
  <si>
    <t>wt</t>
  </si>
  <si>
    <t>ko</t>
  </si>
  <si>
    <t>Distance(um)</t>
  </si>
  <si>
    <t>Data Set-B</t>
  </si>
  <si>
    <t>Data Set-A</t>
  </si>
  <si>
    <t>t=7.152, df=98.25</t>
  </si>
  <si>
    <t>Data Set-C</t>
  </si>
  <si>
    <t>t=6.565, df=103.7</t>
  </si>
  <si>
    <t>Data Set-D</t>
  </si>
  <si>
    <t>t=4.304, df=83.28</t>
  </si>
  <si>
    <t>Distance (µm)</t>
  </si>
  <si>
    <t>WT - DFM</t>
  </si>
  <si>
    <t>WT -Shh</t>
  </si>
  <si>
    <t>KO - DFM</t>
  </si>
  <si>
    <t>KO - Shh</t>
  </si>
  <si>
    <t>WT - Shh</t>
  </si>
  <si>
    <t>+/+</t>
  </si>
  <si>
    <t>-/-</t>
  </si>
  <si>
    <t>GR cilia frequency</t>
  </si>
  <si>
    <t>***</t>
  </si>
  <si>
    <t>t=11.81, df=4.195</t>
  </si>
  <si>
    <t>GR cilia length</t>
  </si>
  <si>
    <t>t=5.812, df=11.06</t>
  </si>
  <si>
    <t>Mean</t>
  </si>
  <si>
    <t>SD</t>
  </si>
  <si>
    <t>N</t>
  </si>
  <si>
    <t>Discovery?</t>
  </si>
  <si>
    <t>Mean of WT</t>
  </si>
  <si>
    <t>Mean of Wdr11 KO</t>
  </si>
  <si>
    <t>Difference</t>
  </si>
  <si>
    <t>SE of difference</t>
  </si>
  <si>
    <t>t ratio</t>
  </si>
  <si>
    <t>df</t>
  </si>
  <si>
    <t>q value</t>
  </si>
  <si>
    <t>Total Caspase</t>
  </si>
  <si>
    <t>Caspase+ PGCs</t>
  </si>
  <si>
    <t>Somatic Caspase</t>
  </si>
  <si>
    <t>Caspase+ Ectopic PGCs</t>
  </si>
  <si>
    <t>Casp</t>
  </si>
  <si>
    <t>Casp+(%)</t>
  </si>
  <si>
    <t>PGC</t>
  </si>
  <si>
    <t>Ectopic</t>
  </si>
  <si>
    <t>Casp+ ectopic</t>
  </si>
  <si>
    <t>All Casp+ DAPI cells</t>
  </si>
  <si>
    <t>Non-PGC Casp+ cells</t>
  </si>
  <si>
    <t>PGC migratory genes</t>
  </si>
  <si>
    <t>Wdr11 +/+</t>
  </si>
  <si>
    <t>Blimp1</t>
  </si>
  <si>
    <t>Cxcr4</t>
  </si>
  <si>
    <t>Sdf1</t>
  </si>
  <si>
    <t>c-kit</t>
  </si>
  <si>
    <t>Steel</t>
  </si>
  <si>
    <t>Embryo1</t>
  </si>
  <si>
    <t>Embryo2</t>
  </si>
  <si>
    <t>Embryo3</t>
  </si>
  <si>
    <t>Embryo4</t>
  </si>
  <si>
    <t>Embryo5</t>
  </si>
  <si>
    <t>Wdr11 -/-</t>
  </si>
  <si>
    <t>Hours</t>
  </si>
  <si>
    <t>WDR11 RT</t>
  </si>
  <si>
    <t>Wdr11 MT</t>
  </si>
  <si>
    <t>0:00:00</t>
  </si>
  <si>
    <t>12:00:00</t>
  </si>
  <si>
    <t>24:00:00</t>
  </si>
  <si>
    <t>36:00:00</t>
  </si>
  <si>
    <t>48:00:00</t>
  </si>
  <si>
    <t>60:00:00</t>
  </si>
  <si>
    <t>72:00:00</t>
  </si>
  <si>
    <t>Wdr11 RC</t>
  </si>
  <si>
    <t>Data 1</t>
  </si>
  <si>
    <t>t=2.392, df=244.3</t>
  </si>
  <si>
    <t>t=17.24, df=109.1</t>
  </si>
  <si>
    <t>t=15.29, df=233.8</t>
  </si>
  <si>
    <t>Column E</t>
  </si>
  <si>
    <t>t=17.44, df=183.8</t>
  </si>
  <si>
    <t>Hedgehog pathway genes</t>
  </si>
  <si>
    <t>Gli1</t>
  </si>
  <si>
    <t>Gli2</t>
  </si>
  <si>
    <t>Gli3</t>
  </si>
  <si>
    <t>Dhh</t>
  </si>
  <si>
    <t>E12.5</t>
  </si>
  <si>
    <t>Boc expression in gonads of E10.5</t>
  </si>
  <si>
    <t>E10.5 WT</t>
  </si>
  <si>
    <t>E12.5 WT</t>
  </si>
  <si>
    <t>Boc</t>
  </si>
  <si>
    <t>BOC</t>
  </si>
  <si>
    <t>Exp4</t>
  </si>
  <si>
    <t>Exp5</t>
  </si>
  <si>
    <t>Fig 4C</t>
  </si>
  <si>
    <t>PGC motility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</si>
</sst>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00"/>
    <numFmt numFmtId="167" formatCode="0.00000"/>
    <numFmt numFmtId="168" formatCode="0.0000"/>
  </numFmts>
  <fonts count="2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4"/>
      <color theme="1"/>
      <name val="Calibri"/>
      <scheme val="minor"/>
    </font>
    <font>
      <sz val="11"/>
      <color rgb="FF000000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3"/>
      <charset val="129"/>
      <scheme val="minor"/>
    </font>
    <font>
      <sz val="11"/>
      <name val="Calibri"/>
      <family val="3"/>
      <charset val="129"/>
      <scheme val="minor"/>
    </font>
    <font>
      <b/>
      <sz val="11"/>
      <name val="Calibri"/>
      <family val="3"/>
      <charset val="129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b/>
      <sz val="11"/>
      <color rgb="FF000000"/>
      <name val="Calibri"/>
      <family val="2"/>
    </font>
    <font>
      <sz val="12"/>
      <color theme="4"/>
      <name val="Calibri"/>
      <family val="2"/>
    </font>
    <font>
      <b/>
      <sz val="12"/>
      <color theme="4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201">
    <xf numFmtId="0" fontId="0" fillId="0" borderId="0" xfId="0"/>
    <xf numFmtId="2" fontId="0" fillId="0" borderId="0" xfId="0" applyNumberFormat="1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164" fontId="0" fillId="0" borderId="0" xfId="0" applyNumberForma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1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4" xfId="0" applyBorder="1"/>
    <xf numFmtId="0" fontId="1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0" xfId="0" applyAlignment="1">
      <alignment horizontal="left"/>
    </xf>
    <xf numFmtId="0" fontId="4" fillId="3" borderId="0" xfId="0" applyFont="1" applyFill="1" applyAlignment="1">
      <alignment horizontal="left"/>
    </xf>
    <xf numFmtId="0" fontId="0" fillId="3" borderId="0" xfId="0" applyFill="1"/>
    <xf numFmtId="0" fontId="0" fillId="0" borderId="4" xfId="0" applyBorder="1" applyAlignment="1">
      <alignment horizontal="left"/>
    </xf>
    <xf numFmtId="0" fontId="1" fillId="0" borderId="4" xfId="0" applyFont="1" applyBorder="1"/>
    <xf numFmtId="0" fontId="5" fillId="0" borderId="4" xfId="0" applyFont="1" applyBorder="1"/>
    <xf numFmtId="0" fontId="5" fillId="0" borderId="5" xfId="0" applyFont="1" applyBorder="1"/>
    <xf numFmtId="0" fontId="1" fillId="0" borderId="4" xfId="0" applyFont="1" applyBorder="1" applyAlignment="1">
      <alignment horizontal="left"/>
    </xf>
    <xf numFmtId="2" fontId="0" fillId="0" borderId="4" xfId="0" applyNumberFormat="1" applyBorder="1"/>
    <xf numFmtId="0" fontId="6" fillId="0" borderId="4" xfId="0" applyFont="1" applyBorder="1" applyAlignment="1">
      <alignment horizontal="center"/>
    </xf>
    <xf numFmtId="0" fontId="6" fillId="0" borderId="4" xfId="0" applyFont="1" applyBorder="1"/>
    <xf numFmtId="0" fontId="6" fillId="0" borderId="6" xfId="0" applyFont="1" applyBorder="1" applyAlignment="1">
      <alignment horizontal="left"/>
    </xf>
    <xf numFmtId="0" fontId="6" fillId="0" borderId="7" xfId="0" applyFont="1" applyBorder="1"/>
    <xf numFmtId="0" fontId="6" fillId="0" borderId="8" xfId="0" applyFont="1" applyBorder="1" applyAlignment="1">
      <alignment horizontal="left"/>
    </xf>
    <xf numFmtId="0" fontId="6" fillId="0" borderId="9" xfId="0" applyFont="1" applyBorder="1"/>
    <xf numFmtId="0" fontId="6" fillId="0" borderId="10" xfId="0" applyFont="1" applyBorder="1" applyAlignment="1">
      <alignment horizontal="left"/>
    </xf>
    <xf numFmtId="0" fontId="6" fillId="0" borderId="11" xfId="0" applyFont="1" applyBorder="1"/>
    <xf numFmtId="2" fontId="6" fillId="0" borderId="4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7" xfId="0" applyFont="1" applyBorder="1"/>
    <xf numFmtId="2" fontId="6" fillId="0" borderId="4" xfId="0" applyNumberFormat="1" applyFont="1" applyBorder="1"/>
    <xf numFmtId="0" fontId="2" fillId="0" borderId="8" xfId="0" applyFont="1" applyBorder="1" applyAlignment="1">
      <alignment horizontal="left"/>
    </xf>
    <xf numFmtId="0" fontId="2" fillId="0" borderId="9" xfId="0" applyFont="1" applyBorder="1"/>
    <xf numFmtId="0" fontId="2" fillId="0" borderId="10" xfId="0" applyFont="1" applyBorder="1" applyAlignment="1">
      <alignment horizontal="left"/>
    </xf>
    <xf numFmtId="0" fontId="2" fillId="0" borderId="11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/>
    <xf numFmtId="0" fontId="7" fillId="0" borderId="0" xfId="0" applyFont="1"/>
    <xf numFmtId="0" fontId="7" fillId="0" borderId="6" xfId="0" applyFont="1" applyBorder="1"/>
    <xf numFmtId="0" fontId="0" fillId="0" borderId="12" xfId="0" applyBorder="1"/>
    <xf numFmtId="0" fontId="8" fillId="0" borderId="12" xfId="0" applyFont="1" applyBorder="1"/>
    <xf numFmtId="0" fontId="0" fillId="0" borderId="7" xfId="0" applyBorder="1"/>
    <xf numFmtId="0" fontId="0" fillId="0" borderId="8" xfId="0" applyBorder="1"/>
    <xf numFmtId="0" fontId="8" fillId="0" borderId="0" xfId="0" applyFont="1" applyAlignment="1">
      <alignment horizontal="center"/>
    </xf>
    <xf numFmtId="0" fontId="0" fillId="0" borderId="9" xfId="0" applyBorder="1"/>
    <xf numFmtId="2" fontId="7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6" fontId="0" fillId="0" borderId="0" xfId="0" applyNumberFormat="1"/>
    <xf numFmtId="166" fontId="8" fillId="0" borderId="0" xfId="1" applyNumberFormat="1" applyFont="1" applyFill="1" applyBorder="1"/>
    <xf numFmtId="2" fontId="8" fillId="0" borderId="0" xfId="0" applyNumberFormat="1" applyFont="1"/>
    <xf numFmtId="2" fontId="9" fillId="0" borderId="0" xfId="1" applyNumberFormat="1" applyFont="1" applyFill="1" applyBorder="1" applyAlignment="1">
      <alignment horizontal="center"/>
    </xf>
    <xf numFmtId="0" fontId="0" fillId="0" borderId="10" xfId="0" applyBorder="1"/>
    <xf numFmtId="0" fontId="0" fillId="0" borderId="13" xfId="0" applyBorder="1"/>
    <xf numFmtId="0" fontId="8" fillId="0" borderId="13" xfId="0" applyFont="1" applyBorder="1"/>
    <xf numFmtId="0" fontId="0" fillId="0" borderId="11" xfId="0" applyBorder="1"/>
    <xf numFmtId="0" fontId="0" fillId="0" borderId="14" xfId="0" applyBorder="1"/>
    <xf numFmtId="167" fontId="0" fillId="0" borderId="12" xfId="0" applyNumberFormat="1" applyBorder="1"/>
    <xf numFmtId="167" fontId="0" fillId="0" borderId="15" xfId="0" applyNumberFormat="1" applyBorder="1"/>
    <xf numFmtId="167" fontId="0" fillId="0" borderId="0" xfId="0" applyNumberFormat="1"/>
    <xf numFmtId="0" fontId="7" fillId="0" borderId="10" xfId="0" applyFont="1" applyBorder="1"/>
    <xf numFmtId="166" fontId="0" fillId="0" borderId="13" xfId="0" applyNumberFormat="1" applyBorder="1"/>
    <xf numFmtId="166" fontId="0" fillId="0" borderId="16" xfId="0" applyNumberFormat="1" applyBorder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" fillId="0" borderId="0" xfId="0" applyFont="1" applyAlignment="1">
      <alignment horizontal="left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2" fontId="1" fillId="4" borderId="0" xfId="0" applyNumberFormat="1" applyFont="1" applyFill="1" applyAlignment="1">
      <alignment horizontal="center"/>
    </xf>
    <xf numFmtId="2" fontId="1" fillId="5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1" fontId="1" fillId="7" borderId="0" xfId="0" applyNumberFormat="1" applyFont="1" applyFill="1" applyAlignment="1">
      <alignment horizontal="center"/>
    </xf>
    <xf numFmtId="1" fontId="1" fillId="8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1" fontId="1" fillId="5" borderId="0" xfId="0" applyNumberFormat="1" applyFont="1" applyFill="1" applyAlignment="1">
      <alignment horizontal="center"/>
    </xf>
    <xf numFmtId="0" fontId="0" fillId="4" borderId="0" xfId="0" applyFill="1" applyAlignment="1">
      <alignment horizontal="left"/>
    </xf>
    <xf numFmtId="2" fontId="0" fillId="4" borderId="0" xfId="0" applyNumberFormat="1" applyFill="1" applyAlignment="1">
      <alignment horizontal="center"/>
    </xf>
    <xf numFmtId="1" fontId="0" fillId="4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4" borderId="3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1" fillId="4" borderId="2" xfId="0" applyNumberFormat="1" applyFont="1" applyFill="1" applyBorder="1" applyAlignment="1">
      <alignment horizontal="center"/>
    </xf>
    <xf numFmtId="1" fontId="1" fillId="4" borderId="3" xfId="0" applyNumberFormat="1" applyFont="1" applyFill="1" applyBorder="1" applyAlignment="1">
      <alignment horizontal="center"/>
    </xf>
    <xf numFmtId="165" fontId="0" fillId="4" borderId="0" xfId="0" applyNumberFormat="1" applyFill="1" applyAlignment="1">
      <alignment horizontal="center"/>
    </xf>
    <xf numFmtId="0" fontId="0" fillId="5" borderId="0" xfId="0" applyFill="1"/>
    <xf numFmtId="2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65" fontId="0" fillId="5" borderId="0" xfId="0" applyNumberFormat="1" applyFill="1" applyAlignment="1">
      <alignment horizontal="center"/>
    </xf>
    <xf numFmtId="0" fontId="0" fillId="6" borderId="0" xfId="0" applyFill="1"/>
    <xf numFmtId="2" fontId="0" fillId="6" borderId="0" xfId="0" applyNumberFormat="1" applyFill="1" applyAlignment="1">
      <alignment horizontal="center"/>
    </xf>
    <xf numFmtId="1" fontId="0" fillId="6" borderId="0" xfId="0" applyNumberFormat="1" applyFill="1" applyAlignment="1">
      <alignment horizontal="center"/>
    </xf>
    <xf numFmtId="2" fontId="1" fillId="6" borderId="0" xfId="0" applyNumberFormat="1" applyFont="1" applyFill="1" applyAlignment="1">
      <alignment horizontal="center"/>
    </xf>
    <xf numFmtId="165" fontId="0" fillId="6" borderId="0" xfId="0" applyNumberFormat="1" applyFill="1" applyAlignment="1">
      <alignment horizontal="center"/>
    </xf>
    <xf numFmtId="0" fontId="0" fillId="7" borderId="0" xfId="0" applyFill="1"/>
    <xf numFmtId="2" fontId="0" fillId="7" borderId="0" xfId="0" applyNumberFormat="1" applyFill="1" applyAlignment="1">
      <alignment horizontal="center"/>
    </xf>
    <xf numFmtId="1" fontId="0" fillId="7" borderId="0" xfId="0" applyNumberFormat="1" applyFill="1" applyAlignment="1">
      <alignment horizontal="center"/>
    </xf>
    <xf numFmtId="2" fontId="1" fillId="7" borderId="0" xfId="0" applyNumberFormat="1" applyFont="1" applyFill="1" applyAlignment="1">
      <alignment horizontal="center"/>
    </xf>
    <xf numFmtId="165" fontId="0" fillId="7" borderId="0" xfId="0" applyNumberFormat="1" applyFill="1" applyAlignment="1">
      <alignment horizontal="center"/>
    </xf>
    <xf numFmtId="0" fontId="0" fillId="8" borderId="0" xfId="0" applyFill="1"/>
    <xf numFmtId="2" fontId="0" fillId="8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2" fontId="1" fillId="8" borderId="0" xfId="0" applyNumberFormat="1" applyFont="1" applyFill="1" applyAlignment="1">
      <alignment horizontal="center"/>
    </xf>
    <xf numFmtId="165" fontId="0" fillId="8" borderId="0" xfId="0" applyNumberFormat="1" applyFill="1" applyAlignment="1">
      <alignment horizontal="center"/>
    </xf>
    <xf numFmtId="0" fontId="12" fillId="3" borderId="0" xfId="0" applyFont="1" applyFill="1"/>
    <xf numFmtId="0" fontId="15" fillId="0" borderId="0" xfId="0" applyFont="1"/>
    <xf numFmtId="0" fontId="15" fillId="0" borderId="0" xfId="0" applyFont="1" applyAlignment="1">
      <alignment horizontal="center"/>
    </xf>
    <xf numFmtId="0" fontId="0" fillId="0" borderId="6" xfId="0" applyBorder="1"/>
    <xf numFmtId="0" fontId="0" fillId="10" borderId="0" xfId="0" applyFill="1"/>
    <xf numFmtId="0" fontId="1" fillId="10" borderId="0" xfId="0" applyFont="1" applyFill="1" applyAlignment="1">
      <alignment horizontal="center"/>
    </xf>
    <xf numFmtId="0" fontId="0" fillId="10" borderId="17" xfId="0" applyFill="1" applyBorder="1"/>
    <xf numFmtId="2" fontId="0" fillId="10" borderId="18" xfId="0" applyNumberFormat="1" applyFill="1" applyBorder="1"/>
    <xf numFmtId="2" fontId="0" fillId="10" borderId="19" xfId="0" applyNumberFormat="1" applyFill="1" applyBorder="1"/>
    <xf numFmtId="0" fontId="0" fillId="10" borderId="20" xfId="0" applyFill="1" applyBorder="1"/>
    <xf numFmtId="2" fontId="0" fillId="10" borderId="21" xfId="0" applyNumberFormat="1" applyFill="1" applyBorder="1"/>
    <xf numFmtId="2" fontId="0" fillId="10" borderId="22" xfId="0" applyNumberFormat="1" applyFill="1" applyBorder="1"/>
    <xf numFmtId="165" fontId="1" fillId="0" borderId="0" xfId="0" applyNumberFormat="1" applyFont="1" applyAlignment="1">
      <alignment horizontal="center"/>
    </xf>
    <xf numFmtId="0" fontId="1" fillId="3" borderId="6" xfId="0" applyFont="1" applyFill="1" applyBorder="1"/>
    <xf numFmtId="0" fontId="0" fillId="3" borderId="12" xfId="0" applyFill="1" applyBorder="1"/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0" fillId="11" borderId="8" xfId="0" applyFill="1" applyBorder="1"/>
    <xf numFmtId="0" fontId="0" fillId="11" borderId="0" xfId="0" applyFill="1"/>
    <xf numFmtId="0" fontId="1" fillId="3" borderId="8" xfId="0" applyFont="1" applyFill="1" applyBorder="1"/>
    <xf numFmtId="0" fontId="0" fillId="0" borderId="9" xfId="0" applyBorder="1" applyAlignment="1">
      <alignment horizontal="center"/>
    </xf>
    <xf numFmtId="0" fontId="17" fillId="0" borderId="0" xfId="0" applyFont="1"/>
    <xf numFmtId="0" fontId="18" fillId="0" borderId="0" xfId="0" applyFont="1"/>
    <xf numFmtId="167" fontId="0" fillId="0" borderId="4" xfId="0" applyNumberFormat="1" applyBorder="1"/>
    <xf numFmtId="168" fontId="0" fillId="0" borderId="4" xfId="0" applyNumberFormat="1" applyBorder="1"/>
    <xf numFmtId="0" fontId="14" fillId="0" borderId="4" xfId="0" applyFont="1" applyBorder="1"/>
    <xf numFmtId="167" fontId="14" fillId="0" borderId="4" xfId="0" applyNumberFormat="1" applyFont="1" applyBorder="1"/>
    <xf numFmtId="168" fontId="14" fillId="0" borderId="4" xfId="0" applyNumberFormat="1" applyFont="1" applyBorder="1"/>
    <xf numFmtId="0" fontId="13" fillId="0" borderId="0" xfId="0" applyFont="1"/>
    <xf numFmtId="166" fontId="19" fillId="0" borderId="4" xfId="0" applyNumberFormat="1" applyFont="1" applyBorder="1"/>
    <xf numFmtId="0" fontId="20" fillId="0" borderId="0" xfId="0" applyFont="1"/>
    <xf numFmtId="0" fontId="21" fillId="0" borderId="0" xfId="0" applyFont="1"/>
    <xf numFmtId="0" fontId="20" fillId="0" borderId="4" xfId="0" applyFont="1" applyBorder="1"/>
    <xf numFmtId="167" fontId="20" fillId="0" borderId="4" xfId="0" applyNumberFormat="1" applyFont="1" applyBorder="1"/>
    <xf numFmtId="0" fontId="19" fillId="0" borderId="4" xfId="0" applyFont="1" applyBorder="1"/>
    <xf numFmtId="167" fontId="19" fillId="0" borderId="4" xfId="0" applyNumberFormat="1" applyFont="1" applyBorder="1"/>
    <xf numFmtId="0" fontId="22" fillId="0" borderId="4" xfId="0" applyFont="1" applyBorder="1"/>
    <xf numFmtId="167" fontId="22" fillId="0" borderId="4" xfId="0" applyNumberFormat="1" applyFont="1" applyBorder="1"/>
    <xf numFmtId="167" fontId="23" fillId="0" borderId="4" xfId="0" applyNumberFormat="1" applyFont="1" applyBorder="1"/>
    <xf numFmtId="166" fontId="23" fillId="0" borderId="4" xfId="0" applyNumberFormat="1" applyFont="1" applyBorder="1"/>
    <xf numFmtId="0" fontId="1" fillId="0" borderId="6" xfId="0" applyFont="1" applyBorder="1"/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66" fontId="0" fillId="0" borderId="0" xfId="0" applyNumberForma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0" borderId="9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67" fontId="1" fillId="0" borderId="13" xfId="0" applyNumberFormat="1" applyFont="1" applyBorder="1" applyAlignment="1">
      <alignment horizontal="center"/>
    </xf>
    <xf numFmtId="167" fontId="1" fillId="0" borderId="11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167" fontId="0" fillId="0" borderId="0" xfId="0" applyNumberFormat="1" applyAlignment="1">
      <alignment horizontal="center"/>
    </xf>
    <xf numFmtId="0" fontId="1" fillId="0" borderId="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2" fillId="0" borderId="0" xfId="0" applyFont="1" applyFill="1"/>
    <xf numFmtId="0" fontId="0" fillId="0" borderId="0" xfId="0" applyFill="1"/>
    <xf numFmtId="165" fontId="0" fillId="0" borderId="0" xfId="0" applyNumberFormat="1"/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tif"/><Relationship Id="rId2" Type="http://schemas.microsoft.com/office/2007/relationships/hdphoto" Target="../media/hdphoto2.wdp"/><Relationship Id="rId1" Type="http://schemas.openxmlformats.org/officeDocument/2006/relationships/image" Target="../media/image36.png"/><Relationship Id="rId6" Type="http://schemas.openxmlformats.org/officeDocument/2006/relationships/image" Target="../media/image40.tif"/><Relationship Id="rId5" Type="http://schemas.openxmlformats.org/officeDocument/2006/relationships/image" Target="../media/image39.tif"/><Relationship Id="rId4" Type="http://schemas.openxmlformats.org/officeDocument/2006/relationships/image" Target="../media/image38.t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4" Type="http://schemas.microsoft.com/office/2007/relationships/hdphoto" Target="../media/hdphoto3.wdp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tif"/><Relationship Id="rId1" Type="http://schemas.openxmlformats.org/officeDocument/2006/relationships/image" Target="../media/image45.tif"/><Relationship Id="rId4" Type="http://schemas.microsoft.com/office/2007/relationships/hdphoto" Target="../media/hdphoto4.wdp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tif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tiff"/><Relationship Id="rId2" Type="http://schemas.openxmlformats.org/officeDocument/2006/relationships/image" Target="../media/image58.tiff"/><Relationship Id="rId1" Type="http://schemas.openxmlformats.org/officeDocument/2006/relationships/image" Target="../media/image57.tiff"/><Relationship Id="rId4" Type="http://schemas.openxmlformats.org/officeDocument/2006/relationships/image" Target="../media/image60.tif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tiff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tif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4" Type="http://schemas.openxmlformats.org/officeDocument/2006/relationships/image" Target="../media/image70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74.tiff"/><Relationship Id="rId1" Type="http://schemas.openxmlformats.org/officeDocument/2006/relationships/image" Target="../media/image62.tiff"/><Relationship Id="rId6" Type="http://schemas.openxmlformats.org/officeDocument/2006/relationships/image" Target="../media/image78.pn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tiff"/><Relationship Id="rId2" Type="http://schemas.openxmlformats.org/officeDocument/2006/relationships/image" Target="../media/image8.tiff"/><Relationship Id="rId1" Type="http://schemas.openxmlformats.org/officeDocument/2006/relationships/image" Target="../media/image7.tiff"/><Relationship Id="rId6" Type="http://schemas.openxmlformats.org/officeDocument/2006/relationships/image" Target="../media/image12.tif"/><Relationship Id="rId5" Type="http://schemas.openxmlformats.org/officeDocument/2006/relationships/image" Target="../media/image11.tiff"/><Relationship Id="rId4" Type="http://schemas.openxmlformats.org/officeDocument/2006/relationships/image" Target="../media/image10.tif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tif"/><Relationship Id="rId13" Type="http://schemas.microsoft.com/office/2007/relationships/hdphoto" Target="../media/hdphoto1.wdp"/><Relationship Id="rId3" Type="http://schemas.openxmlformats.org/officeDocument/2006/relationships/image" Target="../media/image18.tif"/><Relationship Id="rId7" Type="http://schemas.openxmlformats.org/officeDocument/2006/relationships/image" Target="../media/image22.tif"/><Relationship Id="rId12" Type="http://schemas.openxmlformats.org/officeDocument/2006/relationships/image" Target="../media/image27.png"/><Relationship Id="rId2" Type="http://schemas.openxmlformats.org/officeDocument/2006/relationships/image" Target="../media/image17.tif"/><Relationship Id="rId1" Type="http://schemas.openxmlformats.org/officeDocument/2006/relationships/image" Target="../media/image16.tif"/><Relationship Id="rId6" Type="http://schemas.openxmlformats.org/officeDocument/2006/relationships/image" Target="../media/image21.tif"/><Relationship Id="rId11" Type="http://schemas.openxmlformats.org/officeDocument/2006/relationships/image" Target="../media/image26.png"/><Relationship Id="rId5" Type="http://schemas.openxmlformats.org/officeDocument/2006/relationships/image" Target="../media/image20.tif"/><Relationship Id="rId10" Type="http://schemas.openxmlformats.org/officeDocument/2006/relationships/image" Target="../media/image25.tif"/><Relationship Id="rId4" Type="http://schemas.openxmlformats.org/officeDocument/2006/relationships/image" Target="../media/image19.tif"/><Relationship Id="rId9" Type="http://schemas.openxmlformats.org/officeDocument/2006/relationships/image" Target="../media/image24.t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33.emf"/><Relationship Id="rId1" Type="http://schemas.openxmlformats.org/officeDocument/2006/relationships/image" Target="../media/image32.emf"/><Relationship Id="rId4" Type="http://schemas.openxmlformats.org/officeDocument/2006/relationships/image" Target="../media/image3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5.emf"/><Relationship Id="rId1" Type="http://schemas.openxmlformats.org/officeDocument/2006/relationships/image" Target="../media/image5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562979</xdr:colOff>
      <xdr:row>14</xdr:row>
      <xdr:rowOff>113121</xdr:rowOff>
    </xdr:from>
    <xdr:to>
      <xdr:col>22</xdr:col>
      <xdr:colOff>448916</xdr:colOff>
      <xdr:row>29</xdr:row>
      <xdr:rowOff>66458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0718" y="2780121"/>
          <a:ext cx="2950502" cy="2810837"/>
        </a:xfrm>
        <a:prstGeom prst="rect">
          <a:avLst/>
        </a:prstGeom>
      </xdr:spPr>
    </xdr:pic>
    <xdr:clientData/>
  </xdr:twoCellAnchor>
  <xdr:twoCellAnchor editAs="oneCell">
    <xdr:from>
      <xdr:col>18</xdr:col>
      <xdr:colOff>128497</xdr:colOff>
      <xdr:row>30</xdr:row>
      <xdr:rowOff>150861</xdr:rowOff>
    </xdr:from>
    <xdr:to>
      <xdr:col>21</xdr:col>
      <xdr:colOff>302669</xdr:colOff>
      <xdr:row>42</xdr:row>
      <xdr:rowOff>53524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80" t="48405" r="49444"/>
        <a:stretch/>
      </xdr:blipFill>
      <xdr:spPr>
        <a:xfrm>
          <a:off x="13626783" y="5865861"/>
          <a:ext cx="2011136" cy="2188663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43542</xdr:colOff>
      <xdr:row>0</xdr:row>
      <xdr:rowOff>166007</xdr:rowOff>
    </xdr:from>
    <xdr:to>
      <xdr:col>22</xdr:col>
      <xdr:colOff>339012</xdr:colOff>
      <xdr:row>13</xdr:row>
      <xdr:rowOff>155122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828" y="166007"/>
          <a:ext cx="2744755" cy="24656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2</xdr:row>
          <xdr:rowOff>9525</xdr:rowOff>
        </xdr:from>
        <xdr:to>
          <xdr:col>7</xdr:col>
          <xdr:colOff>466725</xdr:colOff>
          <xdr:row>10</xdr:row>
          <xdr:rowOff>85725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16</xdr:row>
          <xdr:rowOff>0</xdr:rowOff>
        </xdr:from>
        <xdr:to>
          <xdr:col>7</xdr:col>
          <xdr:colOff>466725</xdr:colOff>
          <xdr:row>24</xdr:row>
          <xdr:rowOff>9525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9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29</xdr:row>
          <xdr:rowOff>0</xdr:rowOff>
        </xdr:from>
        <xdr:to>
          <xdr:col>7</xdr:col>
          <xdr:colOff>514350</xdr:colOff>
          <xdr:row>37</xdr:row>
          <xdr:rowOff>28575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42</xdr:row>
          <xdr:rowOff>0</xdr:rowOff>
        </xdr:from>
        <xdr:to>
          <xdr:col>7</xdr:col>
          <xdr:colOff>504825</xdr:colOff>
          <xdr:row>52</xdr:row>
          <xdr:rowOff>152400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9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239621</xdr:colOff>
      <xdr:row>50</xdr:row>
      <xdr:rowOff>19912</xdr:rowOff>
    </xdr:to>
    <xdr:grpSp>
      <xdr:nvGrpSpPr>
        <xdr:cNvPr id="94" name="Group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GrpSpPr/>
      </xdr:nvGrpSpPr>
      <xdr:grpSpPr>
        <a:xfrm>
          <a:off x="0" y="190500"/>
          <a:ext cx="3897221" cy="9354412"/>
          <a:chOff x="268340" y="122401"/>
          <a:chExt cx="3897221" cy="9354412"/>
        </a:xfrm>
      </xdr:grpSpPr>
      <xdr:sp macro="" textlink="">
        <xdr:nvSpPr>
          <xdr:cNvPr id="95" name="TextBox 1">
            <a:extLst>
              <a:ext uri="{FF2B5EF4-FFF2-40B4-BE49-F238E27FC236}">
                <a16:creationId xmlns:a16="http://schemas.microsoft.com/office/drawing/2014/main" id="{00000000-0008-0000-0A00-00005F000000}"/>
              </a:ext>
            </a:extLst>
          </xdr:cNvPr>
          <xdr:cNvSpPr txBox="1"/>
        </xdr:nvSpPr>
        <xdr:spPr>
          <a:xfrm>
            <a:off x="268340" y="122401"/>
            <a:ext cx="96051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400">
                <a:latin typeface="Arial" panose="020B0604020202020204" pitchFamily="34" charset="0"/>
                <a:cs typeface="Arial" panose="020B0604020202020204" pitchFamily="34" charset="0"/>
              </a:rPr>
              <a:t>Figure 6A</a:t>
            </a:r>
          </a:p>
        </xdr:txBody>
      </xdr:sp>
      <xdr:grpSp>
        <xdr:nvGrpSpPr>
          <xdr:cNvPr id="96" name="Group 95">
            <a:extLst>
              <a:ext uri="{FF2B5EF4-FFF2-40B4-BE49-F238E27FC236}">
                <a16:creationId xmlns:a16="http://schemas.microsoft.com/office/drawing/2014/main" id="{00000000-0008-0000-0A00-000060000000}"/>
              </a:ext>
            </a:extLst>
          </xdr:cNvPr>
          <xdr:cNvGrpSpPr/>
        </xdr:nvGrpSpPr>
        <xdr:grpSpPr>
          <a:xfrm>
            <a:off x="1806110" y="501740"/>
            <a:ext cx="2359451" cy="8975073"/>
            <a:chOff x="1778815" y="193963"/>
            <a:chExt cx="2359451" cy="8975073"/>
          </a:xfrm>
        </xdr:grpSpPr>
        <xdr:grpSp>
          <xdr:nvGrpSpPr>
            <xdr:cNvPr id="97" name="Group 96">
              <a:extLst>
                <a:ext uri="{FF2B5EF4-FFF2-40B4-BE49-F238E27FC236}">
                  <a16:creationId xmlns:a16="http://schemas.microsoft.com/office/drawing/2014/main" id="{00000000-0008-0000-0A00-000061000000}"/>
                </a:ext>
              </a:extLst>
            </xdr:cNvPr>
            <xdr:cNvGrpSpPr/>
          </xdr:nvGrpSpPr>
          <xdr:grpSpPr>
            <a:xfrm>
              <a:off x="3692024" y="2295222"/>
              <a:ext cx="441809" cy="1773830"/>
              <a:chOff x="3977398" y="1457011"/>
              <a:chExt cx="441809" cy="1870389"/>
            </a:xfrm>
          </xdr:grpSpPr>
          <xdr:sp macro="" textlink="">
            <xdr:nvSpPr>
              <xdr:cNvPr id="173" name="TextBox 212">
                <a:extLst>
                  <a:ext uri="{FF2B5EF4-FFF2-40B4-BE49-F238E27FC236}">
                    <a16:creationId xmlns:a16="http://schemas.microsoft.com/office/drawing/2014/main" id="{00000000-0008-0000-0A00-0000AD000000}"/>
                  </a:ext>
                </a:extLst>
              </xdr:cNvPr>
              <xdr:cNvSpPr txBox="1"/>
            </xdr:nvSpPr>
            <xdr:spPr>
              <a:xfrm>
                <a:off x="4022881" y="1457011"/>
                <a:ext cx="396326" cy="187038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9pPr>
              </a:lstStyle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6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174" name="Group 173">
                <a:extLst>
                  <a:ext uri="{FF2B5EF4-FFF2-40B4-BE49-F238E27FC236}">
                    <a16:creationId xmlns:a16="http://schemas.microsoft.com/office/drawing/2014/main" id="{00000000-0008-0000-0A00-0000AE000000}"/>
                  </a:ext>
                </a:extLst>
              </xdr:cNvPr>
              <xdr:cNvGrpSpPr/>
            </xdr:nvGrpSpPr>
            <xdr:grpSpPr>
              <a:xfrm>
                <a:off x="3977398" y="1569704"/>
                <a:ext cx="110714" cy="1566301"/>
                <a:chOff x="4473174" y="2078476"/>
                <a:chExt cx="110714" cy="1785264"/>
              </a:xfrm>
            </xdr:grpSpPr>
            <xdr:grpSp>
              <xdr:nvGrpSpPr>
                <xdr:cNvPr id="175" name="Group 174">
                  <a:extLst>
                    <a:ext uri="{FF2B5EF4-FFF2-40B4-BE49-F238E27FC236}">
                      <a16:creationId xmlns:a16="http://schemas.microsoft.com/office/drawing/2014/main" id="{00000000-0008-0000-0A00-0000AF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177" name="Group 176">
                    <a:extLst>
                      <a:ext uri="{FF2B5EF4-FFF2-40B4-BE49-F238E27FC236}">
                        <a16:creationId xmlns:a16="http://schemas.microsoft.com/office/drawing/2014/main" id="{00000000-0008-0000-0A00-0000B1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180" name="Straight Connector 179">
                      <a:extLst>
                        <a:ext uri="{FF2B5EF4-FFF2-40B4-BE49-F238E27FC236}">
                          <a16:creationId xmlns:a16="http://schemas.microsoft.com/office/drawing/2014/main" id="{00000000-0008-0000-0A00-0000B4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81" name="Straight Connector 180">
                      <a:extLst>
                        <a:ext uri="{FF2B5EF4-FFF2-40B4-BE49-F238E27FC236}">
                          <a16:creationId xmlns:a16="http://schemas.microsoft.com/office/drawing/2014/main" id="{00000000-0008-0000-0A00-0000B5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3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82" name="Straight Connector 181">
                      <a:extLst>
                        <a:ext uri="{FF2B5EF4-FFF2-40B4-BE49-F238E27FC236}">
                          <a16:creationId xmlns:a16="http://schemas.microsoft.com/office/drawing/2014/main" id="{00000000-0008-0000-0A00-0000B6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83" name="Straight Connector 182">
                      <a:extLst>
                        <a:ext uri="{FF2B5EF4-FFF2-40B4-BE49-F238E27FC236}">
                          <a16:creationId xmlns:a16="http://schemas.microsoft.com/office/drawing/2014/main" id="{00000000-0008-0000-0A00-0000B7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7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84" name="Straight Connector 183">
                      <a:extLst>
                        <a:ext uri="{FF2B5EF4-FFF2-40B4-BE49-F238E27FC236}">
                          <a16:creationId xmlns:a16="http://schemas.microsoft.com/office/drawing/2014/main" id="{00000000-0008-0000-0A00-0000B8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85" name="Straight Connector 184">
                      <a:extLst>
                        <a:ext uri="{FF2B5EF4-FFF2-40B4-BE49-F238E27FC236}">
                          <a16:creationId xmlns:a16="http://schemas.microsoft.com/office/drawing/2014/main" id="{00000000-0008-0000-0A00-0000B9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78" name="Straight Connector 177">
                    <a:extLst>
                      <a:ext uri="{FF2B5EF4-FFF2-40B4-BE49-F238E27FC236}">
                        <a16:creationId xmlns:a16="http://schemas.microsoft.com/office/drawing/2014/main" id="{00000000-0008-0000-0A00-0000B2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79" name="Straight Connector 178">
                    <a:extLst>
                      <a:ext uri="{FF2B5EF4-FFF2-40B4-BE49-F238E27FC236}">
                        <a16:creationId xmlns:a16="http://schemas.microsoft.com/office/drawing/2014/main" id="{00000000-0008-0000-0A00-0000B3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76" name="Straight Connector 175">
                  <a:extLst>
                    <a:ext uri="{FF2B5EF4-FFF2-40B4-BE49-F238E27FC236}">
                      <a16:creationId xmlns:a16="http://schemas.microsoft.com/office/drawing/2014/main" id="{00000000-0008-0000-0A00-0000B0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pic>
          <xdr:nvPicPr>
            <xdr:cNvPr id="98" name="Picture 97">
              <a:extLst>
                <a:ext uri="{FF2B5EF4-FFF2-40B4-BE49-F238E27FC236}">
                  <a16:creationId xmlns:a16="http://schemas.microsoft.com/office/drawing/2014/main" id="{00000000-0008-0000-0A00-000062000000}"/>
                </a:ext>
              </a:extLst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brightnessContrast bright="-20000" contrast="2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480320" y="673401"/>
              <a:ext cx="1238400" cy="1638000"/>
            </a:xfrm>
            <a:prstGeom prst="rect">
              <a:avLst/>
            </a:prstGeom>
          </xdr:spPr>
        </xdr:pic>
        <xdr:grpSp>
          <xdr:nvGrpSpPr>
            <xdr:cNvPr id="99" name="Group 98">
              <a:extLst>
                <a:ext uri="{FF2B5EF4-FFF2-40B4-BE49-F238E27FC236}">
                  <a16:creationId xmlns:a16="http://schemas.microsoft.com/office/drawing/2014/main" id="{00000000-0008-0000-0A00-000063000000}"/>
                </a:ext>
              </a:extLst>
            </xdr:cNvPr>
            <xdr:cNvGrpSpPr/>
          </xdr:nvGrpSpPr>
          <xdr:grpSpPr>
            <a:xfrm>
              <a:off x="3696457" y="7395206"/>
              <a:ext cx="441809" cy="1773830"/>
              <a:chOff x="3977398" y="1457011"/>
              <a:chExt cx="441809" cy="1870389"/>
            </a:xfrm>
          </xdr:grpSpPr>
          <xdr:sp macro="" textlink="">
            <xdr:nvSpPr>
              <xdr:cNvPr id="160" name="TextBox 255">
                <a:extLst>
                  <a:ext uri="{FF2B5EF4-FFF2-40B4-BE49-F238E27FC236}">
                    <a16:creationId xmlns:a16="http://schemas.microsoft.com/office/drawing/2014/main" id="{00000000-0008-0000-0A00-0000A0000000}"/>
                  </a:ext>
                </a:extLst>
              </xdr:cNvPr>
              <xdr:cNvSpPr txBox="1"/>
            </xdr:nvSpPr>
            <xdr:spPr>
              <a:xfrm>
                <a:off x="4022881" y="1457011"/>
                <a:ext cx="396326" cy="187038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9pPr>
              </a:lstStyle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6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161" name="Group 160">
                <a:extLst>
                  <a:ext uri="{FF2B5EF4-FFF2-40B4-BE49-F238E27FC236}">
                    <a16:creationId xmlns:a16="http://schemas.microsoft.com/office/drawing/2014/main" id="{00000000-0008-0000-0A00-0000A1000000}"/>
                  </a:ext>
                </a:extLst>
              </xdr:cNvPr>
              <xdr:cNvGrpSpPr/>
            </xdr:nvGrpSpPr>
            <xdr:grpSpPr>
              <a:xfrm>
                <a:off x="3977398" y="1569704"/>
                <a:ext cx="110714" cy="1566301"/>
                <a:chOff x="4473174" y="2078476"/>
                <a:chExt cx="110714" cy="1785264"/>
              </a:xfrm>
            </xdr:grpSpPr>
            <xdr:grpSp>
              <xdr:nvGrpSpPr>
                <xdr:cNvPr id="162" name="Group 161">
                  <a:extLst>
                    <a:ext uri="{FF2B5EF4-FFF2-40B4-BE49-F238E27FC236}">
                      <a16:creationId xmlns:a16="http://schemas.microsoft.com/office/drawing/2014/main" id="{00000000-0008-0000-0A00-0000A2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164" name="Group 163">
                    <a:extLst>
                      <a:ext uri="{FF2B5EF4-FFF2-40B4-BE49-F238E27FC236}">
                        <a16:creationId xmlns:a16="http://schemas.microsoft.com/office/drawing/2014/main" id="{00000000-0008-0000-0A00-0000A4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167" name="Straight Connector 166">
                      <a:extLst>
                        <a:ext uri="{FF2B5EF4-FFF2-40B4-BE49-F238E27FC236}">
                          <a16:creationId xmlns:a16="http://schemas.microsoft.com/office/drawing/2014/main" id="{00000000-0008-0000-0A00-0000A7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68" name="Straight Connector 167">
                      <a:extLst>
                        <a:ext uri="{FF2B5EF4-FFF2-40B4-BE49-F238E27FC236}">
                          <a16:creationId xmlns:a16="http://schemas.microsoft.com/office/drawing/2014/main" id="{00000000-0008-0000-0A00-0000A8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3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69" name="Straight Connector 168">
                      <a:extLst>
                        <a:ext uri="{FF2B5EF4-FFF2-40B4-BE49-F238E27FC236}">
                          <a16:creationId xmlns:a16="http://schemas.microsoft.com/office/drawing/2014/main" id="{00000000-0008-0000-0A00-0000A9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70" name="Straight Connector 169">
                      <a:extLst>
                        <a:ext uri="{FF2B5EF4-FFF2-40B4-BE49-F238E27FC236}">
                          <a16:creationId xmlns:a16="http://schemas.microsoft.com/office/drawing/2014/main" id="{00000000-0008-0000-0A00-0000AA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7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71" name="Straight Connector 170">
                      <a:extLst>
                        <a:ext uri="{FF2B5EF4-FFF2-40B4-BE49-F238E27FC236}">
                          <a16:creationId xmlns:a16="http://schemas.microsoft.com/office/drawing/2014/main" id="{00000000-0008-0000-0A00-0000AB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72" name="Straight Connector 171">
                      <a:extLst>
                        <a:ext uri="{FF2B5EF4-FFF2-40B4-BE49-F238E27FC236}">
                          <a16:creationId xmlns:a16="http://schemas.microsoft.com/office/drawing/2014/main" id="{00000000-0008-0000-0A00-0000AC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65" name="Straight Connector 164">
                    <a:extLst>
                      <a:ext uri="{FF2B5EF4-FFF2-40B4-BE49-F238E27FC236}">
                        <a16:creationId xmlns:a16="http://schemas.microsoft.com/office/drawing/2014/main" id="{00000000-0008-0000-0A00-0000A5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66" name="Straight Connector 165">
                    <a:extLst>
                      <a:ext uri="{FF2B5EF4-FFF2-40B4-BE49-F238E27FC236}">
                        <a16:creationId xmlns:a16="http://schemas.microsoft.com/office/drawing/2014/main" id="{00000000-0008-0000-0A00-0000A6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63" name="Straight Connector 162">
                  <a:extLst>
                    <a:ext uri="{FF2B5EF4-FFF2-40B4-BE49-F238E27FC236}">
                      <a16:creationId xmlns:a16="http://schemas.microsoft.com/office/drawing/2014/main" id="{00000000-0008-0000-0A00-0000A3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pic>
          <xdr:nvPicPr>
            <xdr:cNvPr id="100" name="Picture 99">
              <a:extLst>
                <a:ext uri="{FF2B5EF4-FFF2-40B4-BE49-F238E27FC236}">
                  <a16:creationId xmlns:a16="http://schemas.microsoft.com/office/drawing/2014/main" id="{00000000-0008-0000-0A00-00006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491846" y="7443327"/>
              <a:ext cx="1228725" cy="1638300"/>
            </a:xfrm>
            <a:prstGeom prst="rect">
              <a:avLst/>
            </a:prstGeom>
          </xdr:spPr>
        </xdr:pic>
        <xdr:grpSp>
          <xdr:nvGrpSpPr>
            <xdr:cNvPr id="101" name="Group 100">
              <a:extLst>
                <a:ext uri="{FF2B5EF4-FFF2-40B4-BE49-F238E27FC236}">
                  <a16:creationId xmlns:a16="http://schemas.microsoft.com/office/drawing/2014/main" id="{00000000-0008-0000-0A00-000065000000}"/>
                </a:ext>
              </a:extLst>
            </xdr:cNvPr>
            <xdr:cNvGrpSpPr/>
          </xdr:nvGrpSpPr>
          <xdr:grpSpPr>
            <a:xfrm>
              <a:off x="3692024" y="5693106"/>
              <a:ext cx="441809" cy="1744873"/>
              <a:chOff x="3977398" y="1457011"/>
              <a:chExt cx="441809" cy="1870389"/>
            </a:xfrm>
          </xdr:grpSpPr>
          <xdr:sp macro="" textlink="">
            <xdr:nvSpPr>
              <xdr:cNvPr id="147" name="TextBox 241">
                <a:extLst>
                  <a:ext uri="{FF2B5EF4-FFF2-40B4-BE49-F238E27FC236}">
                    <a16:creationId xmlns:a16="http://schemas.microsoft.com/office/drawing/2014/main" id="{00000000-0008-0000-0A00-000093000000}"/>
                  </a:ext>
                </a:extLst>
              </xdr:cNvPr>
              <xdr:cNvSpPr txBox="1"/>
            </xdr:nvSpPr>
            <xdr:spPr>
              <a:xfrm>
                <a:off x="4022881" y="1457011"/>
                <a:ext cx="396326" cy="187038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9pPr>
              </a:lstStyle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6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148" name="Group 147">
                <a:extLst>
                  <a:ext uri="{FF2B5EF4-FFF2-40B4-BE49-F238E27FC236}">
                    <a16:creationId xmlns:a16="http://schemas.microsoft.com/office/drawing/2014/main" id="{00000000-0008-0000-0A00-000094000000}"/>
                  </a:ext>
                </a:extLst>
              </xdr:cNvPr>
              <xdr:cNvGrpSpPr/>
            </xdr:nvGrpSpPr>
            <xdr:grpSpPr>
              <a:xfrm>
                <a:off x="3977398" y="1569704"/>
                <a:ext cx="110714" cy="1566301"/>
                <a:chOff x="4473174" y="2078476"/>
                <a:chExt cx="110714" cy="1785264"/>
              </a:xfrm>
            </xdr:grpSpPr>
            <xdr:grpSp>
              <xdr:nvGrpSpPr>
                <xdr:cNvPr id="149" name="Group 148">
                  <a:extLst>
                    <a:ext uri="{FF2B5EF4-FFF2-40B4-BE49-F238E27FC236}">
                      <a16:creationId xmlns:a16="http://schemas.microsoft.com/office/drawing/2014/main" id="{00000000-0008-0000-0A00-000095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151" name="Group 150">
                    <a:extLst>
                      <a:ext uri="{FF2B5EF4-FFF2-40B4-BE49-F238E27FC236}">
                        <a16:creationId xmlns:a16="http://schemas.microsoft.com/office/drawing/2014/main" id="{00000000-0008-0000-0A00-000097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154" name="Straight Connector 153">
                      <a:extLst>
                        <a:ext uri="{FF2B5EF4-FFF2-40B4-BE49-F238E27FC236}">
                          <a16:creationId xmlns:a16="http://schemas.microsoft.com/office/drawing/2014/main" id="{00000000-0008-0000-0A00-00009A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55" name="Straight Connector 154">
                      <a:extLst>
                        <a:ext uri="{FF2B5EF4-FFF2-40B4-BE49-F238E27FC236}">
                          <a16:creationId xmlns:a16="http://schemas.microsoft.com/office/drawing/2014/main" id="{00000000-0008-0000-0A00-00009B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56" name="Straight Connector 155">
                      <a:extLst>
                        <a:ext uri="{FF2B5EF4-FFF2-40B4-BE49-F238E27FC236}">
                          <a16:creationId xmlns:a16="http://schemas.microsoft.com/office/drawing/2014/main" id="{00000000-0008-0000-0A00-00009C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57" name="Straight Connector 156">
                      <a:extLst>
                        <a:ext uri="{FF2B5EF4-FFF2-40B4-BE49-F238E27FC236}">
                          <a16:creationId xmlns:a16="http://schemas.microsoft.com/office/drawing/2014/main" id="{00000000-0008-0000-0A00-00009D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7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58" name="Straight Connector 157">
                      <a:extLst>
                        <a:ext uri="{FF2B5EF4-FFF2-40B4-BE49-F238E27FC236}">
                          <a16:creationId xmlns:a16="http://schemas.microsoft.com/office/drawing/2014/main" id="{00000000-0008-0000-0A00-00009E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59" name="Straight Connector 158">
                      <a:extLst>
                        <a:ext uri="{FF2B5EF4-FFF2-40B4-BE49-F238E27FC236}">
                          <a16:creationId xmlns:a16="http://schemas.microsoft.com/office/drawing/2014/main" id="{00000000-0008-0000-0A00-00009F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52" name="Straight Connector 151">
                    <a:extLst>
                      <a:ext uri="{FF2B5EF4-FFF2-40B4-BE49-F238E27FC236}">
                        <a16:creationId xmlns:a16="http://schemas.microsoft.com/office/drawing/2014/main" id="{00000000-0008-0000-0A00-000098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53" name="Straight Connector 152">
                    <a:extLst>
                      <a:ext uri="{FF2B5EF4-FFF2-40B4-BE49-F238E27FC236}">
                        <a16:creationId xmlns:a16="http://schemas.microsoft.com/office/drawing/2014/main" id="{00000000-0008-0000-0A00-000099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50" name="Straight Connector 149">
                  <a:extLst>
                    <a:ext uri="{FF2B5EF4-FFF2-40B4-BE49-F238E27FC236}">
                      <a16:creationId xmlns:a16="http://schemas.microsoft.com/office/drawing/2014/main" id="{00000000-0008-0000-0A00-000096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pic>
          <xdr:nvPicPr>
            <xdr:cNvPr id="102" name="Picture 101">
              <a:extLst>
                <a:ext uri="{FF2B5EF4-FFF2-40B4-BE49-F238E27FC236}">
                  <a16:creationId xmlns:a16="http://schemas.microsoft.com/office/drawing/2014/main" id="{00000000-0008-0000-0A00-00006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500315" y="5732876"/>
              <a:ext cx="1228725" cy="1638300"/>
            </a:xfrm>
            <a:prstGeom prst="rect">
              <a:avLst/>
            </a:prstGeom>
          </xdr:spPr>
        </xdr:pic>
        <xdr:grpSp>
          <xdr:nvGrpSpPr>
            <xdr:cNvPr id="103" name="Group 102">
              <a:extLst>
                <a:ext uri="{FF2B5EF4-FFF2-40B4-BE49-F238E27FC236}">
                  <a16:creationId xmlns:a16="http://schemas.microsoft.com/office/drawing/2014/main" id="{00000000-0008-0000-0A00-000067000000}"/>
                </a:ext>
              </a:extLst>
            </xdr:cNvPr>
            <xdr:cNvGrpSpPr/>
          </xdr:nvGrpSpPr>
          <xdr:grpSpPr>
            <a:xfrm>
              <a:off x="3675090" y="3991006"/>
              <a:ext cx="441809" cy="1773830"/>
              <a:chOff x="3977398" y="1457011"/>
              <a:chExt cx="441809" cy="1870389"/>
            </a:xfrm>
          </xdr:grpSpPr>
          <xdr:sp macro="" textlink="">
            <xdr:nvSpPr>
              <xdr:cNvPr id="134" name="TextBox 226">
                <a:extLst>
                  <a:ext uri="{FF2B5EF4-FFF2-40B4-BE49-F238E27FC236}">
                    <a16:creationId xmlns:a16="http://schemas.microsoft.com/office/drawing/2014/main" id="{00000000-0008-0000-0A00-000086000000}"/>
                  </a:ext>
                </a:extLst>
              </xdr:cNvPr>
              <xdr:cNvSpPr txBox="1"/>
            </xdr:nvSpPr>
            <xdr:spPr>
              <a:xfrm>
                <a:off x="4022881" y="1457011"/>
                <a:ext cx="396326" cy="187038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9pPr>
              </a:lstStyle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6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135" name="Group 134">
                <a:extLst>
                  <a:ext uri="{FF2B5EF4-FFF2-40B4-BE49-F238E27FC236}">
                    <a16:creationId xmlns:a16="http://schemas.microsoft.com/office/drawing/2014/main" id="{00000000-0008-0000-0A00-000087000000}"/>
                  </a:ext>
                </a:extLst>
              </xdr:cNvPr>
              <xdr:cNvGrpSpPr/>
            </xdr:nvGrpSpPr>
            <xdr:grpSpPr>
              <a:xfrm>
                <a:off x="3977398" y="1569704"/>
                <a:ext cx="110714" cy="1566301"/>
                <a:chOff x="4473174" y="2078476"/>
                <a:chExt cx="110714" cy="1785264"/>
              </a:xfrm>
            </xdr:grpSpPr>
            <xdr:grpSp>
              <xdr:nvGrpSpPr>
                <xdr:cNvPr id="136" name="Group 135">
                  <a:extLst>
                    <a:ext uri="{FF2B5EF4-FFF2-40B4-BE49-F238E27FC236}">
                      <a16:creationId xmlns:a16="http://schemas.microsoft.com/office/drawing/2014/main" id="{00000000-0008-0000-0A00-000088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138" name="Group 137">
                    <a:extLst>
                      <a:ext uri="{FF2B5EF4-FFF2-40B4-BE49-F238E27FC236}">
                        <a16:creationId xmlns:a16="http://schemas.microsoft.com/office/drawing/2014/main" id="{00000000-0008-0000-0A00-00008A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141" name="Straight Connector 140">
                      <a:extLst>
                        <a:ext uri="{FF2B5EF4-FFF2-40B4-BE49-F238E27FC236}">
                          <a16:creationId xmlns:a16="http://schemas.microsoft.com/office/drawing/2014/main" id="{00000000-0008-0000-0A00-00008D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42" name="Straight Connector 141">
                      <a:extLst>
                        <a:ext uri="{FF2B5EF4-FFF2-40B4-BE49-F238E27FC236}">
                          <a16:creationId xmlns:a16="http://schemas.microsoft.com/office/drawing/2014/main" id="{00000000-0008-0000-0A00-00008E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3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43" name="Straight Connector 142">
                      <a:extLst>
                        <a:ext uri="{FF2B5EF4-FFF2-40B4-BE49-F238E27FC236}">
                          <a16:creationId xmlns:a16="http://schemas.microsoft.com/office/drawing/2014/main" id="{00000000-0008-0000-0A00-00008F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44" name="Straight Connector 143">
                      <a:extLst>
                        <a:ext uri="{FF2B5EF4-FFF2-40B4-BE49-F238E27FC236}">
                          <a16:creationId xmlns:a16="http://schemas.microsoft.com/office/drawing/2014/main" id="{00000000-0008-0000-0A00-000090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7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45" name="Straight Connector 144">
                      <a:extLst>
                        <a:ext uri="{FF2B5EF4-FFF2-40B4-BE49-F238E27FC236}">
                          <a16:creationId xmlns:a16="http://schemas.microsoft.com/office/drawing/2014/main" id="{00000000-0008-0000-0A00-000091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46" name="Straight Connector 145">
                      <a:extLst>
                        <a:ext uri="{FF2B5EF4-FFF2-40B4-BE49-F238E27FC236}">
                          <a16:creationId xmlns:a16="http://schemas.microsoft.com/office/drawing/2014/main" id="{00000000-0008-0000-0A00-000092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39" name="Straight Connector 138">
                    <a:extLst>
                      <a:ext uri="{FF2B5EF4-FFF2-40B4-BE49-F238E27FC236}">
                        <a16:creationId xmlns:a16="http://schemas.microsoft.com/office/drawing/2014/main" id="{00000000-0008-0000-0A00-00008B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40" name="Straight Connector 139">
                    <a:extLst>
                      <a:ext uri="{FF2B5EF4-FFF2-40B4-BE49-F238E27FC236}">
                        <a16:creationId xmlns:a16="http://schemas.microsoft.com/office/drawing/2014/main" id="{00000000-0008-0000-0A00-00008C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37" name="Straight Connector 136">
                  <a:extLst>
                    <a:ext uri="{FF2B5EF4-FFF2-40B4-BE49-F238E27FC236}">
                      <a16:creationId xmlns:a16="http://schemas.microsoft.com/office/drawing/2014/main" id="{00000000-0008-0000-0A00-000089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pic>
          <xdr:nvPicPr>
            <xdr:cNvPr id="104" name="Picture 103">
              <a:extLst>
                <a:ext uri="{FF2B5EF4-FFF2-40B4-BE49-F238E27FC236}">
                  <a16:creationId xmlns:a16="http://schemas.microsoft.com/office/drawing/2014/main" id="{00000000-0008-0000-0A00-00006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496609" y="4040395"/>
              <a:ext cx="1219200" cy="1638300"/>
            </a:xfrm>
            <a:prstGeom prst="rect">
              <a:avLst/>
            </a:prstGeom>
          </xdr:spPr>
        </xdr:pic>
        <xdr:pic>
          <xdr:nvPicPr>
            <xdr:cNvPr id="105" name="Picture 104">
              <a:extLst>
                <a:ext uri="{FF2B5EF4-FFF2-40B4-BE49-F238E27FC236}">
                  <a16:creationId xmlns:a16="http://schemas.microsoft.com/office/drawing/2014/main" id="{00000000-0008-0000-0A00-00006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492971" y="2339509"/>
              <a:ext cx="1228725" cy="1638300"/>
            </a:xfrm>
            <a:prstGeom prst="rect">
              <a:avLst/>
            </a:prstGeom>
          </xdr:spPr>
        </xdr:pic>
        <xdr:grpSp>
          <xdr:nvGrpSpPr>
            <xdr:cNvPr id="106" name="Group 105">
              <a:extLst>
                <a:ext uri="{FF2B5EF4-FFF2-40B4-BE49-F238E27FC236}">
                  <a16:creationId xmlns:a16="http://schemas.microsoft.com/office/drawing/2014/main" id="{00000000-0008-0000-0A00-00006A000000}"/>
                </a:ext>
              </a:extLst>
            </xdr:cNvPr>
            <xdr:cNvGrpSpPr/>
          </xdr:nvGrpSpPr>
          <xdr:grpSpPr>
            <a:xfrm>
              <a:off x="3692024" y="590409"/>
              <a:ext cx="441809" cy="1870389"/>
              <a:chOff x="3977398" y="1457011"/>
              <a:chExt cx="441809" cy="1870389"/>
            </a:xfrm>
          </xdr:grpSpPr>
          <xdr:sp macro="" textlink="">
            <xdr:nvSpPr>
              <xdr:cNvPr id="121" name="TextBox 136">
                <a:extLst>
                  <a:ext uri="{FF2B5EF4-FFF2-40B4-BE49-F238E27FC236}">
                    <a16:creationId xmlns:a16="http://schemas.microsoft.com/office/drawing/2014/main" id="{00000000-0008-0000-0A00-000079000000}"/>
                  </a:ext>
                </a:extLst>
              </xdr:cNvPr>
              <xdr:cNvSpPr txBox="1"/>
            </xdr:nvSpPr>
            <xdr:spPr>
              <a:xfrm>
                <a:off x="4022881" y="1457011"/>
                <a:ext cx="396326" cy="187038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/>
                  </a:defRPr>
                </a:lvl9pPr>
              </a:lstStyle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6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122" name="Group 121">
                <a:extLst>
                  <a:ext uri="{FF2B5EF4-FFF2-40B4-BE49-F238E27FC236}">
                    <a16:creationId xmlns:a16="http://schemas.microsoft.com/office/drawing/2014/main" id="{00000000-0008-0000-0A00-00007A000000}"/>
                  </a:ext>
                </a:extLst>
              </xdr:cNvPr>
              <xdr:cNvGrpSpPr/>
            </xdr:nvGrpSpPr>
            <xdr:grpSpPr>
              <a:xfrm>
                <a:off x="3977398" y="1569704"/>
                <a:ext cx="110714" cy="1566301"/>
                <a:chOff x="4473174" y="2078476"/>
                <a:chExt cx="110714" cy="1785264"/>
              </a:xfrm>
            </xdr:grpSpPr>
            <xdr:grpSp>
              <xdr:nvGrpSpPr>
                <xdr:cNvPr id="123" name="Group 122">
                  <a:extLst>
                    <a:ext uri="{FF2B5EF4-FFF2-40B4-BE49-F238E27FC236}">
                      <a16:creationId xmlns:a16="http://schemas.microsoft.com/office/drawing/2014/main" id="{00000000-0008-0000-0A00-00007B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125" name="Group 124">
                    <a:extLst>
                      <a:ext uri="{FF2B5EF4-FFF2-40B4-BE49-F238E27FC236}">
                        <a16:creationId xmlns:a16="http://schemas.microsoft.com/office/drawing/2014/main" id="{00000000-0008-0000-0A00-00007D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128" name="Straight Connector 127">
                      <a:extLst>
                        <a:ext uri="{FF2B5EF4-FFF2-40B4-BE49-F238E27FC236}">
                          <a16:creationId xmlns:a16="http://schemas.microsoft.com/office/drawing/2014/main" id="{00000000-0008-0000-0A00-000080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29" name="Straight Connector 128">
                      <a:extLst>
                        <a:ext uri="{FF2B5EF4-FFF2-40B4-BE49-F238E27FC236}">
                          <a16:creationId xmlns:a16="http://schemas.microsoft.com/office/drawing/2014/main" id="{00000000-0008-0000-0A00-000081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0" name="Straight Connector 129">
                      <a:extLst>
                        <a:ext uri="{FF2B5EF4-FFF2-40B4-BE49-F238E27FC236}">
                          <a16:creationId xmlns:a16="http://schemas.microsoft.com/office/drawing/2014/main" id="{00000000-0008-0000-0A00-000082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1" name="Straight Connector 130">
                      <a:extLst>
                        <a:ext uri="{FF2B5EF4-FFF2-40B4-BE49-F238E27FC236}">
                          <a16:creationId xmlns:a16="http://schemas.microsoft.com/office/drawing/2014/main" id="{00000000-0008-0000-0A00-000083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2" name="Straight Connector 131">
                      <a:extLst>
                        <a:ext uri="{FF2B5EF4-FFF2-40B4-BE49-F238E27FC236}">
                          <a16:creationId xmlns:a16="http://schemas.microsoft.com/office/drawing/2014/main" id="{00000000-0008-0000-0A00-000084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3" name="Straight Connector 132">
                      <a:extLst>
                        <a:ext uri="{FF2B5EF4-FFF2-40B4-BE49-F238E27FC236}">
                          <a16:creationId xmlns:a16="http://schemas.microsoft.com/office/drawing/2014/main" id="{00000000-0008-0000-0A00-000085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26" name="Straight Connector 125">
                    <a:extLst>
                      <a:ext uri="{FF2B5EF4-FFF2-40B4-BE49-F238E27FC236}">
                        <a16:creationId xmlns:a16="http://schemas.microsoft.com/office/drawing/2014/main" id="{00000000-0008-0000-0A00-00007E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27" name="Straight Connector 126">
                    <a:extLst>
                      <a:ext uri="{FF2B5EF4-FFF2-40B4-BE49-F238E27FC236}">
                        <a16:creationId xmlns:a16="http://schemas.microsoft.com/office/drawing/2014/main" id="{00000000-0008-0000-0A00-00007F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24" name="Straight Connector 123">
                  <a:extLst>
                    <a:ext uri="{FF2B5EF4-FFF2-40B4-BE49-F238E27FC236}">
                      <a16:creationId xmlns:a16="http://schemas.microsoft.com/office/drawing/2014/main" id="{00000000-0008-0000-0A00-00007C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sp macro="" textlink="">
          <xdr:nvSpPr>
            <xdr:cNvPr id="107" name="TextBox 13">
              <a:extLst>
                <a:ext uri="{FF2B5EF4-FFF2-40B4-BE49-F238E27FC236}">
                  <a16:creationId xmlns:a16="http://schemas.microsoft.com/office/drawing/2014/main" id="{00000000-0008-0000-0A00-00006B000000}"/>
                </a:ext>
              </a:extLst>
            </xdr:cNvPr>
            <xdr:cNvSpPr txBox="1"/>
          </xdr:nvSpPr>
          <xdr:spPr>
            <a:xfrm>
              <a:off x="1901234" y="1780084"/>
              <a:ext cx="622286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400" b="1">
                  <a:latin typeface="Arial" panose="020B0604020202020204" pitchFamily="34" charset="0"/>
                  <a:cs typeface="Arial" panose="020B0604020202020204" pitchFamily="34" charset="0"/>
                </a:rPr>
                <a:t>Gas1</a:t>
              </a:r>
            </a:p>
          </xdr:txBody>
        </xdr:sp>
        <xdr:sp macro="" textlink="">
          <xdr:nvSpPr>
            <xdr:cNvPr id="108" name="TextBox 161">
              <a:extLst>
                <a:ext uri="{FF2B5EF4-FFF2-40B4-BE49-F238E27FC236}">
                  <a16:creationId xmlns:a16="http://schemas.microsoft.com/office/drawing/2014/main" id="{00000000-0008-0000-0A00-00006C000000}"/>
                </a:ext>
              </a:extLst>
            </xdr:cNvPr>
            <xdr:cNvSpPr txBox="1"/>
          </xdr:nvSpPr>
          <xdr:spPr>
            <a:xfrm>
              <a:off x="2503745" y="193963"/>
              <a:ext cx="603050" cy="27699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200" b="1" u="sng">
                  <a:latin typeface="Arial" panose="020B0604020202020204" pitchFamily="34" charset="0"/>
                  <a:cs typeface="Arial" panose="020B0604020202020204" pitchFamily="34" charset="0"/>
                </a:rPr>
                <a:t>Ptch1</a:t>
              </a:r>
            </a:p>
          </xdr:txBody>
        </xdr:sp>
        <xdr:sp macro="" textlink="">
          <xdr:nvSpPr>
            <xdr:cNvPr id="109" name="TextBox 163">
              <a:extLst>
                <a:ext uri="{FF2B5EF4-FFF2-40B4-BE49-F238E27FC236}">
                  <a16:creationId xmlns:a16="http://schemas.microsoft.com/office/drawing/2014/main" id="{00000000-0008-0000-0A00-00006D000000}"/>
                </a:ext>
              </a:extLst>
            </xdr:cNvPr>
            <xdr:cNvSpPr txBox="1"/>
          </xdr:nvSpPr>
          <xdr:spPr>
            <a:xfrm>
              <a:off x="2523520" y="407059"/>
              <a:ext cx="550151" cy="2462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-       +</a:t>
              </a:r>
            </a:p>
          </xdr:txBody>
        </xdr:sp>
        <xdr:sp macro="" textlink="">
          <xdr:nvSpPr>
            <xdr:cNvPr id="110" name="TextBox 164">
              <a:extLst>
                <a:ext uri="{FF2B5EF4-FFF2-40B4-BE49-F238E27FC236}">
                  <a16:creationId xmlns:a16="http://schemas.microsoft.com/office/drawing/2014/main" id="{00000000-0008-0000-0A00-00006E000000}"/>
                </a:ext>
              </a:extLst>
            </xdr:cNvPr>
            <xdr:cNvSpPr txBox="1"/>
          </xdr:nvSpPr>
          <xdr:spPr>
            <a:xfrm>
              <a:off x="3131690" y="193963"/>
              <a:ext cx="603050" cy="27699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200" b="1" u="sng">
                  <a:latin typeface="Arial" panose="020B0604020202020204" pitchFamily="34" charset="0"/>
                  <a:cs typeface="Arial" panose="020B0604020202020204" pitchFamily="34" charset="0"/>
                </a:rPr>
                <a:t>Ptch2</a:t>
              </a:r>
            </a:p>
          </xdr:txBody>
        </xdr:sp>
        <xdr:sp macro="" textlink="">
          <xdr:nvSpPr>
            <xdr:cNvPr id="111" name="TextBox 165">
              <a:extLst>
                <a:ext uri="{FF2B5EF4-FFF2-40B4-BE49-F238E27FC236}">
                  <a16:creationId xmlns:a16="http://schemas.microsoft.com/office/drawing/2014/main" id="{00000000-0008-0000-0A00-00006F000000}"/>
                </a:ext>
              </a:extLst>
            </xdr:cNvPr>
            <xdr:cNvSpPr txBox="1"/>
          </xdr:nvSpPr>
          <xdr:spPr>
            <a:xfrm>
              <a:off x="3151465" y="407059"/>
              <a:ext cx="550151" cy="2462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-       +</a:t>
              </a:r>
            </a:p>
          </xdr:txBody>
        </xdr:sp>
        <xdr:sp macro="" textlink="">
          <xdr:nvSpPr>
            <xdr:cNvPr id="112" name="Rectangle 111">
              <a:extLst>
                <a:ext uri="{FF2B5EF4-FFF2-40B4-BE49-F238E27FC236}">
                  <a16:creationId xmlns:a16="http://schemas.microsoft.com/office/drawing/2014/main" id="{00000000-0008-0000-0A00-000070000000}"/>
                </a:ext>
              </a:extLst>
            </xdr:cNvPr>
            <xdr:cNvSpPr/>
          </xdr:nvSpPr>
          <xdr:spPr>
            <a:xfrm>
              <a:off x="2484814" y="1835723"/>
              <a:ext cx="1230995" cy="315615"/>
            </a:xfrm>
            <a:prstGeom prst="rect">
              <a:avLst/>
            </a:prstGeom>
            <a:noFill/>
            <a:ln w="28575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113" name="TextBox 183">
              <a:extLst>
                <a:ext uri="{FF2B5EF4-FFF2-40B4-BE49-F238E27FC236}">
                  <a16:creationId xmlns:a16="http://schemas.microsoft.com/office/drawing/2014/main" id="{00000000-0008-0000-0A00-000071000000}"/>
                </a:ext>
              </a:extLst>
            </xdr:cNvPr>
            <xdr:cNvSpPr txBox="1"/>
          </xdr:nvSpPr>
          <xdr:spPr>
            <a:xfrm>
              <a:off x="1889664" y="2894520"/>
              <a:ext cx="681597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400" b="1">
                  <a:latin typeface="Arial" panose="020B0604020202020204" pitchFamily="34" charset="0"/>
                  <a:cs typeface="Arial" panose="020B0604020202020204" pitchFamily="34" charset="0"/>
                </a:rPr>
                <a:t>Hhip1</a:t>
              </a:r>
            </a:p>
          </xdr:txBody>
        </xdr:sp>
        <xdr:sp macro="" textlink="">
          <xdr:nvSpPr>
            <xdr:cNvPr id="114" name="Rectangle 113">
              <a:extLst>
                <a:ext uri="{FF2B5EF4-FFF2-40B4-BE49-F238E27FC236}">
                  <a16:creationId xmlns:a16="http://schemas.microsoft.com/office/drawing/2014/main" id="{00000000-0008-0000-0A00-000072000000}"/>
                </a:ext>
              </a:extLst>
            </xdr:cNvPr>
            <xdr:cNvSpPr/>
          </xdr:nvSpPr>
          <xdr:spPr>
            <a:xfrm>
              <a:off x="2517161" y="2913160"/>
              <a:ext cx="1178096" cy="315615"/>
            </a:xfrm>
            <a:prstGeom prst="rect">
              <a:avLst/>
            </a:prstGeom>
            <a:noFill/>
            <a:ln w="28575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115" name="Rectangle 114">
              <a:extLst>
                <a:ext uri="{FF2B5EF4-FFF2-40B4-BE49-F238E27FC236}">
                  <a16:creationId xmlns:a16="http://schemas.microsoft.com/office/drawing/2014/main" id="{00000000-0008-0000-0A00-000073000000}"/>
                </a:ext>
              </a:extLst>
            </xdr:cNvPr>
            <xdr:cNvSpPr/>
          </xdr:nvSpPr>
          <xdr:spPr>
            <a:xfrm>
              <a:off x="2517161" y="5167319"/>
              <a:ext cx="1152000" cy="270539"/>
            </a:xfrm>
            <a:prstGeom prst="rect">
              <a:avLst/>
            </a:prstGeom>
            <a:noFill/>
            <a:ln w="28575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116" name="TextBox 239">
              <a:extLst>
                <a:ext uri="{FF2B5EF4-FFF2-40B4-BE49-F238E27FC236}">
                  <a16:creationId xmlns:a16="http://schemas.microsoft.com/office/drawing/2014/main" id="{00000000-0008-0000-0A00-000074000000}"/>
                </a:ext>
              </a:extLst>
            </xdr:cNvPr>
            <xdr:cNvSpPr txBox="1"/>
          </xdr:nvSpPr>
          <xdr:spPr>
            <a:xfrm>
              <a:off x="1780660" y="5123556"/>
              <a:ext cx="790601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400" b="1">
                  <a:latin typeface="Arial" panose="020B0604020202020204" pitchFamily="34" charset="0"/>
                  <a:cs typeface="Arial" panose="020B0604020202020204" pitchFamily="34" charset="0"/>
                </a:rPr>
                <a:t>B-actin</a:t>
              </a:r>
            </a:p>
          </xdr:txBody>
        </xdr:sp>
        <xdr:sp macro="" textlink="">
          <xdr:nvSpPr>
            <xdr:cNvPr id="117" name="Rectangle 116">
              <a:extLst>
                <a:ext uri="{FF2B5EF4-FFF2-40B4-BE49-F238E27FC236}">
                  <a16:creationId xmlns:a16="http://schemas.microsoft.com/office/drawing/2014/main" id="{00000000-0008-0000-0A00-000075000000}"/>
                </a:ext>
              </a:extLst>
            </xdr:cNvPr>
            <xdr:cNvSpPr/>
          </xdr:nvSpPr>
          <xdr:spPr>
            <a:xfrm>
              <a:off x="2532620" y="5920011"/>
              <a:ext cx="1152000" cy="270539"/>
            </a:xfrm>
            <a:prstGeom prst="rect">
              <a:avLst/>
            </a:prstGeom>
            <a:noFill/>
            <a:ln w="28575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118" name="Rectangle 117">
              <a:extLst>
                <a:ext uri="{FF2B5EF4-FFF2-40B4-BE49-F238E27FC236}">
                  <a16:creationId xmlns:a16="http://schemas.microsoft.com/office/drawing/2014/main" id="{00000000-0008-0000-0A00-000076000000}"/>
                </a:ext>
              </a:extLst>
            </xdr:cNvPr>
            <xdr:cNvSpPr/>
          </xdr:nvSpPr>
          <xdr:spPr>
            <a:xfrm>
              <a:off x="2523520" y="7629472"/>
              <a:ext cx="1152000" cy="270539"/>
            </a:xfrm>
            <a:prstGeom prst="rect">
              <a:avLst/>
            </a:prstGeom>
            <a:noFill/>
            <a:ln w="28575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119" name="TextBox 270">
              <a:extLst>
                <a:ext uri="{FF2B5EF4-FFF2-40B4-BE49-F238E27FC236}">
                  <a16:creationId xmlns:a16="http://schemas.microsoft.com/office/drawing/2014/main" id="{00000000-0008-0000-0A00-000077000000}"/>
                </a:ext>
              </a:extLst>
            </xdr:cNvPr>
            <xdr:cNvSpPr txBox="1"/>
          </xdr:nvSpPr>
          <xdr:spPr>
            <a:xfrm>
              <a:off x="1778815" y="5891310"/>
              <a:ext cx="671979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400" b="1">
                  <a:latin typeface="Arial" panose="020B0604020202020204" pitchFamily="34" charset="0"/>
                  <a:cs typeface="Arial" panose="020B0604020202020204" pitchFamily="34" charset="0"/>
                </a:rPr>
                <a:t>Ptch1</a:t>
              </a:r>
            </a:p>
          </xdr:txBody>
        </xdr:sp>
        <xdr:sp macro="" textlink="">
          <xdr:nvSpPr>
            <xdr:cNvPr id="120" name="TextBox 271">
              <a:extLst>
                <a:ext uri="{FF2B5EF4-FFF2-40B4-BE49-F238E27FC236}">
                  <a16:creationId xmlns:a16="http://schemas.microsoft.com/office/drawing/2014/main" id="{00000000-0008-0000-0A00-000078000000}"/>
                </a:ext>
              </a:extLst>
            </xdr:cNvPr>
            <xdr:cNvSpPr txBox="1"/>
          </xdr:nvSpPr>
          <xdr:spPr>
            <a:xfrm>
              <a:off x="1786333" y="7642262"/>
              <a:ext cx="671979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r>
                <a:rPr lang="en-GB" sz="1400" b="1">
                  <a:latin typeface="Arial" panose="020B0604020202020204" pitchFamily="34" charset="0"/>
                  <a:cs typeface="Arial" panose="020B0604020202020204" pitchFamily="34" charset="0"/>
                </a:rPr>
                <a:t>Ptch2</a:t>
              </a:r>
            </a:p>
          </xdr:txBody>
        </xdr: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142875</xdr:colOff>
      <xdr:row>7</xdr:row>
      <xdr:rowOff>28575</xdr:rowOff>
    </xdr:from>
    <xdr:to>
      <xdr:col>23</xdr:col>
      <xdr:colOff>123825</xdr:colOff>
      <xdr:row>20</xdr:row>
      <xdr:rowOff>85725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181100"/>
          <a:ext cx="302895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7</xdr:row>
      <xdr:rowOff>95250</xdr:rowOff>
    </xdr:from>
    <xdr:to>
      <xdr:col>9</xdr:col>
      <xdr:colOff>148287</xdr:colOff>
      <xdr:row>29</xdr:row>
      <xdr:rowOff>76042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581025" y="1533525"/>
          <a:ext cx="5053662" cy="4171792"/>
          <a:chOff x="469980" y="280804"/>
          <a:chExt cx="5053662" cy="4171792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85017" y="3781341"/>
            <a:ext cx="4238625" cy="671255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285017" y="923454"/>
            <a:ext cx="4238625" cy="590550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rightnessContrast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7181" t="54752" r="44375" b="38127"/>
          <a:stretch/>
        </xdr:blipFill>
        <xdr:spPr>
          <a:xfrm>
            <a:off x="1272629" y="1603736"/>
            <a:ext cx="4238625" cy="534304"/>
          </a:xfrm>
          <a:prstGeom prst="rect">
            <a:avLst/>
          </a:prstGeom>
        </xdr:spPr>
      </xdr:pic>
      <xdr:sp macro="" textlink="">
        <xdr:nvSpPr>
          <xdr:cNvPr id="18" name="TextBox 37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SpPr txBox="1"/>
        </xdr:nvSpPr>
        <xdr:spPr>
          <a:xfrm>
            <a:off x="832896" y="280804"/>
            <a:ext cx="217078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GB" u="sng"/>
              <a:t>Cell lysate</a:t>
            </a:r>
          </a:p>
        </xdr:txBody>
      </xdr:sp>
      <xdr:sp macro="" textlink="">
        <xdr:nvSpPr>
          <xdr:cNvPr id="19" name="TextBox 40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SpPr txBox="1"/>
        </xdr:nvSpPr>
        <xdr:spPr>
          <a:xfrm>
            <a:off x="719522" y="982932"/>
            <a:ext cx="622286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Gas1</a:t>
            </a:r>
          </a:p>
        </xdr:txBody>
      </xdr:sp>
      <xdr:sp macro="" textlink="">
        <xdr:nvSpPr>
          <xdr:cNvPr id="20" name="TextBox 41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SpPr txBox="1"/>
        </xdr:nvSpPr>
        <xdr:spPr>
          <a:xfrm>
            <a:off x="646169" y="3945237"/>
            <a:ext cx="622286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Gas1</a:t>
            </a:r>
          </a:p>
        </xdr:txBody>
      </xdr:sp>
      <xdr:sp macro="" textlink="">
        <xdr:nvSpPr>
          <xdr:cNvPr id="21" name="TextBox 47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SpPr txBox="1"/>
        </xdr:nvSpPr>
        <xdr:spPr>
          <a:xfrm>
            <a:off x="469980" y="1640796"/>
            <a:ext cx="790601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B-actin</a:t>
            </a:r>
          </a:p>
        </xdr:txBody>
      </xdr:sp>
      <xdr:sp macro="" textlink="">
        <xdr:nvSpPr>
          <xdr:cNvPr id="22" name="TextBox 48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SpPr txBox="1"/>
        </xdr:nvSpPr>
        <xdr:spPr>
          <a:xfrm>
            <a:off x="628277" y="3253519"/>
            <a:ext cx="217078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GB" u="sng"/>
              <a:t>Conditioned medium</a:t>
            </a: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SpPr/>
        </xdr:nvSpPr>
        <xdr:spPr>
          <a:xfrm>
            <a:off x="1285018" y="982932"/>
            <a:ext cx="736288" cy="455999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SpPr/>
        </xdr:nvSpPr>
        <xdr:spPr>
          <a:xfrm>
            <a:off x="1248533" y="1628109"/>
            <a:ext cx="736288" cy="455999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SpPr/>
        </xdr:nvSpPr>
        <xdr:spPr>
          <a:xfrm>
            <a:off x="1248143" y="3833722"/>
            <a:ext cx="736288" cy="455999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en-GB"/>
          </a:p>
        </xdr:txBody>
      </xdr:sp>
    </xdr:grpSp>
    <xdr:clientData/>
  </xdr:twoCellAnchor>
  <xdr:twoCellAnchor>
    <xdr:from>
      <xdr:col>3</xdr:col>
      <xdr:colOff>323850</xdr:colOff>
      <xdr:row>4</xdr:row>
      <xdr:rowOff>95250</xdr:rowOff>
    </xdr:from>
    <xdr:to>
      <xdr:col>8</xdr:col>
      <xdr:colOff>9525</xdr:colOff>
      <xdr:row>6</xdr:row>
      <xdr:rowOff>42545</xdr:rowOff>
    </xdr:to>
    <xdr:sp macro="" textlink="">
      <xdr:nvSpPr>
        <xdr:cNvPr id="26" name="TextBox 27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2152650" y="962025"/>
          <a:ext cx="2733675" cy="32829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600" b="1" u="sng">
              <a:latin typeface="Arial" panose="020B0604020202020204" pitchFamily="34" charset="0"/>
              <a:cs typeface="Arial" panose="020B0604020202020204" pitchFamily="34" charset="0"/>
            </a:rPr>
            <a:t>NIH3T3 w/ empty vector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301998</xdr:colOff>
      <xdr:row>23</xdr:row>
      <xdr:rowOff>80112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GrpSpPr/>
      </xdr:nvGrpSpPr>
      <xdr:grpSpPr>
        <a:xfrm>
          <a:off x="609600" y="190500"/>
          <a:ext cx="6397998" cy="4271112"/>
          <a:chOff x="390170" y="551892"/>
          <a:chExt cx="6397998" cy="4271112"/>
        </a:xfrm>
      </xdr:grpSpPr>
      <xdr:grpSp>
        <xdr:nvGrpSpPr>
          <xdr:cNvPr id="42" name="Group 41">
            <a:extLst>
              <a:ext uri="{FF2B5EF4-FFF2-40B4-BE49-F238E27FC236}">
                <a16:creationId xmlns:a16="http://schemas.microsoft.com/office/drawing/2014/main" id="{00000000-0008-0000-0D00-00002A000000}"/>
              </a:ext>
            </a:extLst>
          </xdr:cNvPr>
          <xdr:cNvGrpSpPr/>
        </xdr:nvGrpSpPr>
        <xdr:grpSpPr>
          <a:xfrm>
            <a:off x="390170" y="1992516"/>
            <a:ext cx="6397998" cy="2830488"/>
            <a:chOff x="201015" y="4953000"/>
            <a:chExt cx="6397998" cy="2830488"/>
          </a:xfrm>
        </xdr:grpSpPr>
        <xdr:pic>
          <xdr:nvPicPr>
            <xdr:cNvPr id="45" name="Picture 44">
              <a:extLst>
                <a:ext uri="{FF2B5EF4-FFF2-40B4-BE49-F238E27FC236}">
                  <a16:creationId xmlns:a16="http://schemas.microsoft.com/office/drawing/2014/main" id="{00000000-0008-0000-0D00-00002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782616" y="5532105"/>
              <a:ext cx="1327366" cy="1870378"/>
            </a:xfrm>
            <a:prstGeom prst="rect">
              <a:avLst/>
            </a:prstGeom>
          </xdr:spPr>
        </xdr:pic>
        <xdr:grpSp>
          <xdr:nvGrpSpPr>
            <xdr:cNvPr id="46" name="Group 45">
              <a:extLst>
                <a:ext uri="{FF2B5EF4-FFF2-40B4-BE49-F238E27FC236}">
                  <a16:creationId xmlns:a16="http://schemas.microsoft.com/office/drawing/2014/main" id="{00000000-0008-0000-0D00-00002E000000}"/>
                </a:ext>
              </a:extLst>
            </xdr:cNvPr>
            <xdr:cNvGrpSpPr/>
          </xdr:nvGrpSpPr>
          <xdr:grpSpPr>
            <a:xfrm>
              <a:off x="2007166" y="5532126"/>
              <a:ext cx="441809" cy="1892826"/>
              <a:chOff x="3977398" y="1457011"/>
              <a:chExt cx="441809" cy="1821554"/>
            </a:xfrm>
          </xdr:grpSpPr>
          <xdr:sp macro="" textlink="">
            <xdr:nvSpPr>
              <xdr:cNvPr id="66" name="TextBox 23">
                <a:extLst>
                  <a:ext uri="{FF2B5EF4-FFF2-40B4-BE49-F238E27FC236}">
                    <a16:creationId xmlns:a16="http://schemas.microsoft.com/office/drawing/2014/main" id="{00000000-0008-0000-0D00-000042000000}"/>
                  </a:ext>
                </a:extLst>
              </xdr:cNvPr>
              <xdr:cNvSpPr txBox="1"/>
            </xdr:nvSpPr>
            <xdr:spPr>
              <a:xfrm>
                <a:off x="4022880" y="1457011"/>
                <a:ext cx="396327" cy="1821554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endParaRPr lang="en-GB" sz="3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4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7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5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8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67" name="Group 66">
                <a:extLst>
                  <a:ext uri="{FF2B5EF4-FFF2-40B4-BE49-F238E27FC236}">
                    <a16:creationId xmlns:a16="http://schemas.microsoft.com/office/drawing/2014/main" id="{00000000-0008-0000-0D00-000043000000}"/>
                  </a:ext>
                </a:extLst>
              </xdr:cNvPr>
              <xdr:cNvGrpSpPr/>
            </xdr:nvGrpSpPr>
            <xdr:grpSpPr>
              <a:xfrm>
                <a:off x="3977398" y="1569704"/>
                <a:ext cx="110714" cy="1566301"/>
                <a:chOff x="4473174" y="2078476"/>
                <a:chExt cx="110714" cy="1785264"/>
              </a:xfrm>
            </xdr:grpSpPr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0000000-0008-0000-0D00-000044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70" name="Group 69">
                    <a:extLst>
                      <a:ext uri="{FF2B5EF4-FFF2-40B4-BE49-F238E27FC236}">
                        <a16:creationId xmlns:a16="http://schemas.microsoft.com/office/drawing/2014/main" id="{00000000-0008-0000-0D00-000046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73" name="Straight Connector 72">
                      <a:extLst>
                        <a:ext uri="{FF2B5EF4-FFF2-40B4-BE49-F238E27FC236}">
                          <a16:creationId xmlns:a16="http://schemas.microsoft.com/office/drawing/2014/main" id="{00000000-0008-0000-0D00-000049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74" name="Straight Connector 73">
                      <a:extLst>
                        <a:ext uri="{FF2B5EF4-FFF2-40B4-BE49-F238E27FC236}">
                          <a16:creationId xmlns:a16="http://schemas.microsoft.com/office/drawing/2014/main" id="{00000000-0008-0000-0D00-00004A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75" name="Straight Connector 74">
                      <a:extLst>
                        <a:ext uri="{FF2B5EF4-FFF2-40B4-BE49-F238E27FC236}">
                          <a16:creationId xmlns:a16="http://schemas.microsoft.com/office/drawing/2014/main" id="{00000000-0008-0000-0D00-00004B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76" name="Straight Connector 75">
                      <a:extLst>
                        <a:ext uri="{FF2B5EF4-FFF2-40B4-BE49-F238E27FC236}">
                          <a16:creationId xmlns:a16="http://schemas.microsoft.com/office/drawing/2014/main" id="{00000000-0008-0000-0D00-00004C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9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77" name="Straight Connector 76">
                      <a:extLst>
                        <a:ext uri="{FF2B5EF4-FFF2-40B4-BE49-F238E27FC236}">
                          <a16:creationId xmlns:a16="http://schemas.microsoft.com/office/drawing/2014/main" id="{00000000-0008-0000-0D00-00004D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3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78" name="Straight Connector 77">
                      <a:extLst>
                        <a:ext uri="{FF2B5EF4-FFF2-40B4-BE49-F238E27FC236}">
                          <a16:creationId xmlns:a16="http://schemas.microsoft.com/office/drawing/2014/main" id="{00000000-0008-0000-0D00-00004E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71" name="Straight Connector 70">
                    <a:extLst>
                      <a:ext uri="{FF2B5EF4-FFF2-40B4-BE49-F238E27FC236}">
                        <a16:creationId xmlns:a16="http://schemas.microsoft.com/office/drawing/2014/main" id="{00000000-0008-0000-0D00-000047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72" name="Straight Connector 71">
                    <a:extLst>
                      <a:ext uri="{FF2B5EF4-FFF2-40B4-BE49-F238E27FC236}">
                        <a16:creationId xmlns:a16="http://schemas.microsoft.com/office/drawing/2014/main" id="{00000000-0008-0000-0D00-000048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69" name="Straight Connector 68">
                  <a:extLst>
                    <a:ext uri="{FF2B5EF4-FFF2-40B4-BE49-F238E27FC236}">
                      <a16:creationId xmlns:a16="http://schemas.microsoft.com/office/drawing/2014/main" id="{00000000-0008-0000-0D00-000045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pic>
          <xdr:nvPicPr>
            <xdr:cNvPr id="47" name="Picture 46">
              <a:extLst>
                <a:ext uri="{FF2B5EF4-FFF2-40B4-BE49-F238E27FC236}">
                  <a16:creationId xmlns:a16="http://schemas.microsoft.com/office/drawing/2014/main" id="{00000000-0008-0000-0D00-00002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93634" y="5551792"/>
              <a:ext cx="1380604" cy="1870516"/>
            </a:xfrm>
            <a:prstGeom prst="rect">
              <a:avLst/>
            </a:prstGeom>
          </xdr:spPr>
        </xdr:pic>
        <xdr:pic>
          <xdr:nvPicPr>
            <xdr:cNvPr id="48" name="Picture 47">
              <a:extLst>
                <a:ext uri="{FF2B5EF4-FFF2-40B4-BE49-F238E27FC236}">
                  <a16:creationId xmlns:a16="http://schemas.microsoft.com/office/drawing/2014/main" id="{00000000-0008-0000-0D00-00003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brightnessContrast bright="-2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5111" t="34061" r="44778" b="29889"/>
            <a:stretch/>
          </xdr:blipFill>
          <xdr:spPr>
            <a:xfrm>
              <a:off x="3214808" y="5532105"/>
              <a:ext cx="1340207" cy="1870389"/>
            </a:xfrm>
            <a:prstGeom prst="rect">
              <a:avLst/>
            </a:prstGeom>
          </xdr:spPr>
        </xdr:pic>
        <xdr:sp macro="" textlink="">
          <xdr:nvSpPr>
            <xdr:cNvPr id="49" name="TextBox 6">
              <a:extLst>
                <a:ext uri="{FF2B5EF4-FFF2-40B4-BE49-F238E27FC236}">
                  <a16:creationId xmlns:a16="http://schemas.microsoft.com/office/drawing/2014/main" id="{00000000-0008-0000-0D00-000031000000}"/>
                </a:ext>
              </a:extLst>
            </xdr:cNvPr>
            <xdr:cNvSpPr txBox="1"/>
          </xdr:nvSpPr>
          <xdr:spPr>
            <a:xfrm>
              <a:off x="737954" y="5328574"/>
              <a:ext cx="1385316" cy="26161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100" b="1">
                  <a:latin typeface="Arial" panose="020B0604020202020204" pitchFamily="34" charset="0"/>
                  <a:cs typeface="Arial" panose="020B0604020202020204" pitchFamily="34" charset="0"/>
                </a:rPr>
                <a:t>0     0.5     1      2    </a:t>
              </a:r>
            </a:p>
          </xdr:txBody>
        </xdr:sp>
        <xdr:sp macro="" textlink="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D00-000032000000}"/>
                </a:ext>
              </a:extLst>
            </xdr:cNvPr>
            <xdr:cNvSpPr/>
          </xdr:nvSpPr>
          <xdr:spPr>
            <a:xfrm>
              <a:off x="800819" y="5027380"/>
              <a:ext cx="1131143" cy="30777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400" b="1">
                  <a:solidFill>
                    <a:srgbClr val="000000"/>
                  </a:solidFill>
                  <a:latin typeface="Calibri" panose="020F0502020204030204" pitchFamily="34" charset="0"/>
                </a:rPr>
                <a:t>TMI005(uM)</a:t>
              </a:r>
              <a:endParaRPr lang="en-GB" sz="1400" b="1"/>
            </a:p>
          </xdr:txBody>
        </xdr:sp>
        <xdr:sp macro="" textlink="">
          <xdr:nvSpPr>
            <xdr:cNvPr id="51" name="TextBox 8">
              <a:extLst>
                <a:ext uri="{FF2B5EF4-FFF2-40B4-BE49-F238E27FC236}">
                  <a16:creationId xmlns:a16="http://schemas.microsoft.com/office/drawing/2014/main" id="{00000000-0008-0000-0D00-000033000000}"/>
                </a:ext>
              </a:extLst>
            </xdr:cNvPr>
            <xdr:cNvSpPr txBox="1"/>
          </xdr:nvSpPr>
          <xdr:spPr>
            <a:xfrm>
              <a:off x="2522043" y="6044743"/>
              <a:ext cx="712054" cy="2462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ADAM17</a:t>
              </a:r>
            </a:p>
          </xdr:txBody>
        </xdr:sp>
        <xdr:cxnSp macro="">
          <xdr:nvCxnSpPr>
            <xdr:cNvPr id="52" name="Straight Connector 51">
              <a:extLst>
                <a:ext uri="{FF2B5EF4-FFF2-40B4-BE49-F238E27FC236}">
                  <a16:creationId xmlns:a16="http://schemas.microsoft.com/office/drawing/2014/main" id="{00000000-0008-0000-0D00-000034000000}"/>
                </a:ext>
              </a:extLst>
            </xdr:cNvPr>
            <xdr:cNvCxnSpPr>
              <a:cxnSpLocks/>
            </xdr:cNvCxnSpPr>
          </xdr:nvCxnSpPr>
          <xdr:spPr>
            <a:xfrm>
              <a:off x="721959" y="5328574"/>
              <a:ext cx="1288865" cy="0"/>
            </a:xfrm>
            <a:prstGeom prst="line">
              <a:avLst/>
            </a:prstGeom>
            <a:noFill/>
            <a:ln w="28575" cap="flat" cmpd="sng" algn="ctr">
              <a:solidFill>
                <a:sysClr val="windowText" lastClr="000000"/>
              </a:solidFill>
              <a:prstDash val="solid"/>
              <a:miter lim="800000"/>
            </a:ln>
            <a:effectLst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D00-000035000000}"/>
                </a:ext>
              </a:extLst>
            </xdr:cNvPr>
            <xdr:cNvSpPr/>
          </xdr:nvSpPr>
          <xdr:spPr>
            <a:xfrm>
              <a:off x="721959" y="6951299"/>
              <a:ext cx="1330690" cy="307777"/>
            </a:xfrm>
            <a:prstGeom prst="rect">
              <a:avLst/>
            </a:prstGeom>
            <a:noFill/>
            <a:ln w="19050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D00-000036000000}"/>
                </a:ext>
              </a:extLst>
            </xdr:cNvPr>
            <xdr:cNvSpPr/>
          </xdr:nvSpPr>
          <xdr:spPr>
            <a:xfrm>
              <a:off x="3262422" y="5964481"/>
              <a:ext cx="1190820" cy="367619"/>
            </a:xfrm>
            <a:prstGeom prst="rect">
              <a:avLst/>
            </a:prstGeom>
            <a:noFill/>
            <a:ln w="19050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D00-000037000000}"/>
                </a:ext>
              </a:extLst>
            </xdr:cNvPr>
            <xdr:cNvSpPr/>
          </xdr:nvSpPr>
          <xdr:spPr>
            <a:xfrm>
              <a:off x="4806555" y="6905318"/>
              <a:ext cx="1272870" cy="367619"/>
            </a:xfrm>
            <a:prstGeom prst="rect">
              <a:avLst/>
            </a:prstGeom>
            <a:noFill/>
            <a:ln w="19050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6" name="TextBox 13">
              <a:extLst>
                <a:ext uri="{FF2B5EF4-FFF2-40B4-BE49-F238E27FC236}">
                  <a16:creationId xmlns:a16="http://schemas.microsoft.com/office/drawing/2014/main" id="{00000000-0008-0000-0D00-000038000000}"/>
                </a:ext>
              </a:extLst>
            </xdr:cNvPr>
            <xdr:cNvSpPr txBox="1"/>
          </xdr:nvSpPr>
          <xdr:spPr>
            <a:xfrm>
              <a:off x="3218486" y="5254194"/>
              <a:ext cx="1385316" cy="26161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100" b="1">
                  <a:latin typeface="Arial" panose="020B0604020202020204" pitchFamily="34" charset="0"/>
                  <a:cs typeface="Arial" panose="020B0604020202020204" pitchFamily="34" charset="0"/>
                </a:rPr>
                <a:t>0     0.5     1      2    </a:t>
              </a:r>
            </a:p>
          </xdr:txBody>
        </xdr:sp>
        <xdr:sp macro="" textlink="">
          <xdr:nvSpPr>
            <xdr:cNvPr id="57" name="Rectangle 56">
              <a:extLst>
                <a:ext uri="{FF2B5EF4-FFF2-40B4-BE49-F238E27FC236}">
                  <a16:creationId xmlns:a16="http://schemas.microsoft.com/office/drawing/2014/main" id="{00000000-0008-0000-0D00-000039000000}"/>
                </a:ext>
              </a:extLst>
            </xdr:cNvPr>
            <xdr:cNvSpPr/>
          </xdr:nvSpPr>
          <xdr:spPr>
            <a:xfrm>
              <a:off x="3281351" y="4953000"/>
              <a:ext cx="1131143" cy="30777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400" b="1">
                  <a:solidFill>
                    <a:srgbClr val="000000"/>
                  </a:solidFill>
                  <a:latin typeface="Calibri" panose="020F0502020204030204" pitchFamily="34" charset="0"/>
                </a:rPr>
                <a:t>TMI005(uM)</a:t>
              </a:r>
              <a:endParaRPr lang="en-GB" sz="1400" b="1"/>
            </a:p>
          </xdr:txBody>
        </xdr:sp>
        <xdr:cxnSp macro="">
          <xdr:nvCxnSpPr>
            <xdr:cNvPr id="58" name="Straight Connector 57">
              <a:extLst>
                <a:ext uri="{FF2B5EF4-FFF2-40B4-BE49-F238E27FC236}">
                  <a16:creationId xmlns:a16="http://schemas.microsoft.com/office/drawing/2014/main" id="{00000000-0008-0000-0D00-00003A000000}"/>
                </a:ext>
              </a:extLst>
            </xdr:cNvPr>
            <xdr:cNvCxnSpPr>
              <a:cxnSpLocks/>
            </xdr:cNvCxnSpPr>
          </xdr:nvCxnSpPr>
          <xdr:spPr>
            <a:xfrm>
              <a:off x="3202491" y="5254194"/>
              <a:ext cx="1288865" cy="0"/>
            </a:xfrm>
            <a:prstGeom prst="line">
              <a:avLst/>
            </a:prstGeom>
            <a:noFill/>
            <a:ln w="28575" cap="flat" cmpd="sng" algn="ctr">
              <a:solidFill>
                <a:sysClr val="windowText" lastClr="000000"/>
              </a:solidFill>
              <a:prstDash val="solid"/>
              <a:miter lim="800000"/>
            </a:ln>
            <a:effectLst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9" name="TextBox 16">
              <a:extLst>
                <a:ext uri="{FF2B5EF4-FFF2-40B4-BE49-F238E27FC236}">
                  <a16:creationId xmlns:a16="http://schemas.microsoft.com/office/drawing/2014/main" id="{00000000-0008-0000-0D00-00003B000000}"/>
                </a:ext>
              </a:extLst>
            </xdr:cNvPr>
            <xdr:cNvSpPr txBox="1"/>
          </xdr:nvSpPr>
          <xdr:spPr>
            <a:xfrm>
              <a:off x="4806555" y="5254194"/>
              <a:ext cx="1385316" cy="26161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100" b="1">
                  <a:latin typeface="Arial" panose="020B0604020202020204" pitchFamily="34" charset="0"/>
                  <a:cs typeface="Arial" panose="020B0604020202020204" pitchFamily="34" charset="0"/>
                </a:rPr>
                <a:t>0     0.5     1      2    </a:t>
              </a:r>
            </a:p>
          </xdr:txBody>
        </xdr:sp>
        <xdr:sp macro="" textlink="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D00-00003C000000}"/>
                </a:ext>
              </a:extLst>
            </xdr:cNvPr>
            <xdr:cNvSpPr/>
          </xdr:nvSpPr>
          <xdr:spPr>
            <a:xfrm>
              <a:off x="4869420" y="4953000"/>
              <a:ext cx="1131143" cy="30777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400" b="1">
                  <a:solidFill>
                    <a:srgbClr val="000000"/>
                  </a:solidFill>
                  <a:latin typeface="Calibri" panose="020F0502020204030204" pitchFamily="34" charset="0"/>
                </a:rPr>
                <a:t>TMI005(uM)</a:t>
              </a:r>
              <a:endParaRPr lang="en-GB" sz="1400" b="1"/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D00-00003D000000}"/>
                </a:ext>
              </a:extLst>
            </xdr:cNvPr>
            <xdr:cNvCxnSpPr>
              <a:cxnSpLocks/>
            </xdr:cNvCxnSpPr>
          </xdr:nvCxnSpPr>
          <xdr:spPr>
            <a:xfrm>
              <a:off x="4790560" y="5254194"/>
              <a:ext cx="1288865" cy="0"/>
            </a:xfrm>
            <a:prstGeom prst="line">
              <a:avLst/>
            </a:prstGeom>
            <a:noFill/>
            <a:ln w="28575" cap="flat" cmpd="sng" algn="ctr">
              <a:solidFill>
                <a:sysClr val="windowText" lastClr="000000"/>
              </a:solidFill>
              <a:prstDash val="solid"/>
              <a:miter lim="800000"/>
            </a:ln>
            <a:effectLst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2" name="TextBox 19">
              <a:extLst>
                <a:ext uri="{FF2B5EF4-FFF2-40B4-BE49-F238E27FC236}">
                  <a16:creationId xmlns:a16="http://schemas.microsoft.com/office/drawing/2014/main" id="{00000000-0008-0000-0D00-00003E000000}"/>
                </a:ext>
              </a:extLst>
            </xdr:cNvPr>
            <xdr:cNvSpPr txBox="1"/>
          </xdr:nvSpPr>
          <xdr:spPr>
            <a:xfrm>
              <a:off x="1134596" y="7475711"/>
              <a:ext cx="463588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400" b="1">
                  <a:latin typeface="Arial" panose="020B0604020202020204" pitchFamily="34" charset="0"/>
                  <a:cs typeface="Arial" panose="020B0604020202020204" pitchFamily="34" charset="0"/>
                </a:rPr>
                <a:t>CM</a:t>
              </a:r>
            </a:p>
          </xdr:txBody>
        </xdr:sp>
        <xdr:sp macro="" textlink="">
          <xdr:nvSpPr>
            <xdr:cNvPr id="63" name="TextBox 20">
              <a:extLst>
                <a:ext uri="{FF2B5EF4-FFF2-40B4-BE49-F238E27FC236}">
                  <a16:creationId xmlns:a16="http://schemas.microsoft.com/office/drawing/2014/main" id="{00000000-0008-0000-0D00-00003F000000}"/>
                </a:ext>
              </a:extLst>
            </xdr:cNvPr>
            <xdr:cNvSpPr txBox="1"/>
          </xdr:nvSpPr>
          <xdr:spPr>
            <a:xfrm>
              <a:off x="4250166" y="7475700"/>
              <a:ext cx="743858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400" b="1">
                  <a:latin typeface="Arial" panose="020B0604020202020204" pitchFamily="34" charset="0"/>
                  <a:cs typeface="Arial" panose="020B0604020202020204" pitchFamily="34" charset="0"/>
                </a:rPr>
                <a:t>Lysate</a:t>
              </a:r>
            </a:p>
          </xdr:txBody>
        </xdr:sp>
        <xdr:sp macro="" textlink="">
          <xdr:nvSpPr>
            <xdr:cNvPr id="64" name="TextBox 21">
              <a:extLst>
                <a:ext uri="{FF2B5EF4-FFF2-40B4-BE49-F238E27FC236}">
                  <a16:creationId xmlns:a16="http://schemas.microsoft.com/office/drawing/2014/main" id="{00000000-0008-0000-0D00-000040000000}"/>
                </a:ext>
              </a:extLst>
            </xdr:cNvPr>
            <xdr:cNvSpPr txBox="1"/>
          </xdr:nvSpPr>
          <xdr:spPr>
            <a:xfrm>
              <a:off x="201015" y="6951503"/>
              <a:ext cx="495649" cy="2462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Gas1</a:t>
              </a:r>
            </a:p>
          </xdr:txBody>
        </xdr:sp>
        <xdr:sp macro="" textlink="">
          <xdr:nvSpPr>
            <xdr:cNvPr id="65" name="TextBox 22">
              <a:extLst>
                <a:ext uri="{FF2B5EF4-FFF2-40B4-BE49-F238E27FC236}">
                  <a16:creationId xmlns:a16="http://schemas.microsoft.com/office/drawing/2014/main" id="{00000000-0008-0000-0D00-000041000000}"/>
                </a:ext>
              </a:extLst>
            </xdr:cNvPr>
            <xdr:cNvSpPr txBox="1"/>
          </xdr:nvSpPr>
          <xdr:spPr>
            <a:xfrm>
              <a:off x="6103364" y="6966016"/>
              <a:ext cx="495649" cy="2462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Gas1</a:t>
              </a:r>
            </a:p>
          </xdr:txBody>
        </xdr:sp>
      </xdr:grpSp>
      <xdr:sp macro="" textlink="">
        <xdr:nvSpPr>
          <xdr:cNvPr id="43" name="TextBox 37">
            <a:extLst>
              <a:ext uri="{FF2B5EF4-FFF2-40B4-BE49-F238E27FC236}">
                <a16:creationId xmlns:a16="http://schemas.microsoft.com/office/drawing/2014/main" id="{00000000-0008-0000-0D00-00002B000000}"/>
              </a:ext>
            </a:extLst>
          </xdr:cNvPr>
          <xdr:cNvSpPr txBox="1"/>
        </xdr:nvSpPr>
        <xdr:spPr>
          <a:xfrm>
            <a:off x="649630" y="551892"/>
            <a:ext cx="970137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GB" sz="1400">
                <a:latin typeface="Arial" panose="020B0604020202020204" pitchFamily="34" charset="0"/>
                <a:cs typeface="Arial" panose="020B0604020202020204" pitchFamily="34" charset="0"/>
              </a:rPr>
              <a:t>Figure 6D</a:t>
            </a:r>
          </a:p>
        </xdr:txBody>
      </xdr:sp>
      <xdr:sp macro="" textlink="">
        <xdr:nvSpPr>
          <xdr:cNvPr id="44" name="TextBox 38">
            <a:extLst>
              <a:ext uri="{FF2B5EF4-FFF2-40B4-BE49-F238E27FC236}">
                <a16:creationId xmlns:a16="http://schemas.microsoft.com/office/drawing/2014/main" id="{00000000-0008-0000-0D00-00002C000000}"/>
              </a:ext>
            </a:extLst>
          </xdr:cNvPr>
          <xdr:cNvSpPr txBox="1"/>
        </xdr:nvSpPr>
        <xdr:spPr>
          <a:xfrm>
            <a:off x="4664005" y="2512052"/>
            <a:ext cx="357790" cy="181588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246</a:t>
            </a: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180</a:t>
            </a: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135</a:t>
            </a:r>
          </a:p>
          <a:p>
            <a:pPr algn="ctr"/>
            <a:endParaRPr lang="en-GB" sz="800" b="1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100</a:t>
            </a:r>
          </a:p>
          <a:p>
            <a:pPr algn="ctr"/>
            <a:endParaRPr lang="en-GB" sz="800" b="1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75</a:t>
            </a:r>
          </a:p>
          <a:p>
            <a:pPr algn="ctr"/>
            <a:endParaRPr lang="en-GB" sz="800" b="1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63</a:t>
            </a:r>
          </a:p>
          <a:p>
            <a:pPr algn="ctr"/>
            <a:endParaRPr lang="en-GB" sz="800" b="1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48</a:t>
            </a:r>
          </a:p>
          <a:p>
            <a:pPr algn="ctr"/>
            <a:endParaRPr lang="en-GB" sz="800" b="1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35</a:t>
            </a:r>
          </a:p>
          <a:p>
            <a:pPr algn="ctr"/>
            <a:r>
              <a:rPr lang="en-GB" sz="800" b="1">
                <a:latin typeface="Arial" panose="020B0604020202020204" pitchFamily="34" charset="0"/>
                <a:cs typeface="Arial" panose="020B0604020202020204" pitchFamily="34" charset="0"/>
              </a:rPr>
              <a:t>22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47625</xdr:rowOff>
    </xdr:from>
    <xdr:to>
      <xdr:col>7</xdr:col>
      <xdr:colOff>381000</xdr:colOff>
      <xdr:row>36</xdr:row>
      <xdr:rowOff>124412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95625"/>
          <a:ext cx="4038600" cy="3505787"/>
        </a:xfrm>
        <a:prstGeom prst="rect">
          <a:avLst/>
        </a:prstGeom>
      </xdr:spPr>
    </xdr:pic>
    <xdr:clientData/>
  </xdr:twoCellAnchor>
  <xdr:twoCellAnchor editAs="oneCell">
    <xdr:from>
      <xdr:col>9</xdr:col>
      <xdr:colOff>603249</xdr:colOff>
      <xdr:row>17</xdr:row>
      <xdr:rowOff>127001</xdr:rowOff>
    </xdr:from>
    <xdr:to>
      <xdr:col>16</xdr:col>
      <xdr:colOff>390524</xdr:colOff>
      <xdr:row>36</xdr:row>
      <xdr:rowOff>15987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46724" y="2984501"/>
          <a:ext cx="4054475" cy="35084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231962</xdr:colOff>
      <xdr:row>90</xdr:row>
      <xdr:rowOff>114861</xdr:rowOff>
    </xdr:from>
    <xdr:to>
      <xdr:col>35</xdr:col>
      <xdr:colOff>552450</xdr:colOff>
      <xdr:row>110</xdr:row>
      <xdr:rowOff>66675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16691162" y="17488461"/>
          <a:ext cx="5197288" cy="3761814"/>
          <a:chOff x="327494" y="2140991"/>
          <a:chExt cx="2866837" cy="194772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pSpPr/>
        </xdr:nvGrpSpPr>
        <xdr:grpSpPr>
          <a:xfrm>
            <a:off x="327494" y="2140991"/>
            <a:ext cx="2504928" cy="1947725"/>
            <a:chOff x="312935" y="2142202"/>
            <a:chExt cx="2504928" cy="1947725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00000000-0008-0000-0F00-00000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26305"/>
            <a:stretch/>
          </xdr:blipFill>
          <xdr:spPr>
            <a:xfrm>
              <a:off x="312935" y="2142202"/>
              <a:ext cx="2504928" cy="1947725"/>
            </a:xfrm>
            <a:prstGeom prst="rect">
              <a:avLst/>
            </a:prstGeom>
          </xdr:spPr>
        </xdr:pic>
        <xdr:sp macro="" textlink="">
          <xdr:nvSpPr>
            <xdr:cNvPr id="12" name="Rectangle 11">
              <a:extLst>
                <a:ext uri="{FF2B5EF4-FFF2-40B4-BE49-F238E27FC236}">
                  <a16:creationId xmlns:a16="http://schemas.microsoft.com/office/drawing/2014/main" id="{00000000-0008-0000-0F00-00000C000000}"/>
                </a:ext>
              </a:extLst>
            </xdr:cNvPr>
            <xdr:cNvSpPr/>
          </xdr:nvSpPr>
          <xdr:spPr>
            <a:xfrm>
              <a:off x="2491003" y="2414849"/>
              <a:ext cx="318869" cy="739962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GrpSpPr/>
        </xdr:nvGrpSpPr>
        <xdr:grpSpPr>
          <a:xfrm>
            <a:off x="2428185" y="2385065"/>
            <a:ext cx="766146" cy="853035"/>
            <a:chOff x="2428893" y="2356163"/>
            <a:chExt cx="766146" cy="853035"/>
          </a:xfrm>
        </xdr:grpSpPr>
        <xdr:sp macro="" textlink="">
          <xdr:nvSpPr>
            <xdr:cNvPr id="6" name="TextBox 74">
              <a:extLst>
                <a:ext uri="{FF2B5EF4-FFF2-40B4-BE49-F238E27FC236}">
                  <a16:creationId xmlns:a16="http://schemas.microsoft.com/office/drawing/2014/main" id="{00000000-0008-0000-0F00-000006000000}"/>
                </a:ext>
              </a:extLst>
            </xdr:cNvPr>
            <xdr:cNvSpPr txBox="1"/>
          </xdr:nvSpPr>
          <xdr:spPr>
            <a:xfrm>
              <a:off x="2428893" y="2356163"/>
              <a:ext cx="738849" cy="24436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GB" sz="800">
                  <a:latin typeface="Arial" panose="020B0604020202020204" pitchFamily="34" charset="0"/>
                  <a:cs typeface="Arial" panose="020B0604020202020204" pitchFamily="34" charset="0"/>
                </a:rPr>
                <a:t>Wdr11 RC</a:t>
              </a:r>
            </a:p>
          </xdr:txBody>
        </xdr:sp>
        <xdr:sp macro="" textlink="">
          <xdr:nvSpPr>
            <xdr:cNvPr id="7" name="TextBox 197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 txBox="1"/>
          </xdr:nvSpPr>
          <xdr:spPr>
            <a:xfrm>
              <a:off x="2459762" y="2509410"/>
              <a:ext cx="382090" cy="24436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GB" sz="800">
                  <a:latin typeface="Arial" panose="020B0604020202020204" pitchFamily="34" charset="0"/>
                  <a:cs typeface="Arial" panose="020B0604020202020204" pitchFamily="34" charset="0"/>
                </a:rPr>
                <a:t>WT</a:t>
              </a:r>
            </a:p>
          </xdr:txBody>
        </xdr:sp>
        <xdr:sp macro="" textlink="">
          <xdr:nvSpPr>
            <xdr:cNvPr id="8" name="TextBox 198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SpPr txBox="1"/>
          </xdr:nvSpPr>
          <xdr:spPr>
            <a:xfrm>
              <a:off x="2444648" y="2681069"/>
              <a:ext cx="740633" cy="24436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GB" sz="800">
                  <a:latin typeface="Arial" panose="020B0604020202020204" pitchFamily="34" charset="0"/>
                  <a:cs typeface="Arial" panose="020B0604020202020204" pitchFamily="34" charset="0"/>
                </a:rPr>
                <a:t>Wdr11 KO</a:t>
              </a:r>
            </a:p>
          </xdr:txBody>
        </xdr:sp>
        <xdr:sp macro="" textlink="">
          <xdr:nvSpPr>
            <xdr:cNvPr id="9" name="TextBox 199"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SpPr txBox="1"/>
          </xdr:nvSpPr>
          <xdr:spPr>
            <a:xfrm>
              <a:off x="2456190" y="2822339"/>
              <a:ext cx="738849" cy="24436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GB" sz="800">
                  <a:latin typeface="Arial" panose="020B0604020202020204" pitchFamily="34" charset="0"/>
                  <a:cs typeface="Arial" panose="020B0604020202020204" pitchFamily="34" charset="0"/>
                </a:rPr>
                <a:t>Wdr11 MT</a:t>
              </a:r>
            </a:p>
          </xdr:txBody>
        </xdr:sp>
        <xdr:sp macro="" textlink="">
          <xdr:nvSpPr>
            <xdr:cNvPr id="10" name="TextBox 200">
              <a:extLst>
                <a:ext uri="{FF2B5EF4-FFF2-40B4-BE49-F238E27FC236}">
                  <a16:creationId xmlns:a16="http://schemas.microsoft.com/office/drawing/2014/main" id="{00000000-0008-0000-0F00-00000A000000}"/>
                </a:ext>
              </a:extLst>
            </xdr:cNvPr>
            <xdr:cNvSpPr txBox="1"/>
          </xdr:nvSpPr>
          <xdr:spPr>
            <a:xfrm>
              <a:off x="2476854" y="2964837"/>
              <a:ext cx="628254" cy="244361"/>
            </a:xfrm>
            <a:prstGeom prst="rect">
              <a:avLst/>
            </a:prstGeom>
            <a:solidFill>
              <a:schemeClr val="bg1"/>
            </a:solidFill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GB" sz="800">
                  <a:latin typeface="Arial" panose="020B0604020202020204" pitchFamily="34" charset="0"/>
                  <a:cs typeface="Arial" panose="020B0604020202020204" pitchFamily="34" charset="0"/>
                </a:rPr>
                <a:t>Ift88 KO</a:t>
              </a:r>
            </a:p>
          </xdr:txBody>
        </xdr: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190500</xdr:colOff>
      <xdr:row>30</xdr:row>
      <xdr:rowOff>78440</xdr:rowOff>
    </xdr:from>
    <xdr:to>
      <xdr:col>25</xdr:col>
      <xdr:colOff>284629</xdr:colOff>
      <xdr:row>47</xdr:row>
      <xdr:rowOff>56426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300" y="5650565"/>
          <a:ext cx="3751729" cy="321648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</xdr:row>
          <xdr:rowOff>0</xdr:rowOff>
        </xdr:from>
        <xdr:to>
          <xdr:col>9</xdr:col>
          <xdr:colOff>542925</xdr:colOff>
          <xdr:row>17</xdr:row>
          <xdr:rowOff>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11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168088</xdr:colOff>
      <xdr:row>31</xdr:row>
      <xdr:rowOff>82202</xdr:rowOff>
    </xdr:from>
    <xdr:to>
      <xdr:col>13</xdr:col>
      <xdr:colOff>509867</xdr:colOff>
      <xdr:row>46</xdr:row>
      <xdr:rowOff>15758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5688" y="5797202"/>
          <a:ext cx="3999379" cy="27910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61325</xdr:colOff>
      <xdr:row>25</xdr:row>
      <xdr:rowOff>130793</xdr:rowOff>
    </xdr:from>
    <xdr:to>
      <xdr:col>12</xdr:col>
      <xdr:colOff>110836</xdr:colOff>
      <xdr:row>41</xdr:row>
      <xdr:rowOff>81615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" r="17147"/>
        <a:stretch/>
      </xdr:blipFill>
      <xdr:spPr>
        <a:xfrm>
          <a:off x="5328650" y="4931393"/>
          <a:ext cx="2564111" cy="2998822"/>
        </a:xfrm>
        <a:prstGeom prst="rect">
          <a:avLst/>
        </a:prstGeom>
      </xdr:spPr>
    </xdr:pic>
    <xdr:clientData/>
  </xdr:twoCellAnchor>
  <xdr:twoCellAnchor>
    <xdr:from>
      <xdr:col>15</xdr:col>
      <xdr:colOff>472539</xdr:colOff>
      <xdr:row>24</xdr:row>
      <xdr:rowOff>165456</xdr:rowOff>
    </xdr:from>
    <xdr:to>
      <xdr:col>18</xdr:col>
      <xdr:colOff>587544</xdr:colOff>
      <xdr:row>40</xdr:row>
      <xdr:rowOff>143987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" r="16909"/>
        <a:stretch/>
      </xdr:blipFill>
      <xdr:spPr>
        <a:xfrm>
          <a:off x="10178514" y="4775556"/>
          <a:ext cx="2505780" cy="3026531"/>
        </a:xfrm>
        <a:prstGeom prst="rect">
          <a:avLst/>
        </a:prstGeom>
      </xdr:spPr>
    </xdr:pic>
    <xdr:clientData/>
  </xdr:twoCellAnchor>
  <xdr:twoCellAnchor>
    <xdr:from>
      <xdr:col>0</xdr:col>
      <xdr:colOff>596029</xdr:colOff>
      <xdr:row>24</xdr:row>
      <xdr:rowOff>177386</xdr:rowOff>
    </xdr:from>
    <xdr:to>
      <xdr:col>5</xdr:col>
      <xdr:colOff>66808</xdr:colOff>
      <xdr:row>41</xdr:row>
      <xdr:rowOff>312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02"/>
        <a:stretch/>
      </xdr:blipFill>
      <xdr:spPr>
        <a:xfrm>
          <a:off x="596029" y="4787486"/>
          <a:ext cx="2594979" cy="306142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</xdr:row>
          <xdr:rowOff>19050</xdr:rowOff>
        </xdr:from>
        <xdr:to>
          <xdr:col>5</xdr:col>
          <xdr:colOff>457200</xdr:colOff>
          <xdr:row>10</xdr:row>
          <xdr:rowOff>85725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3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15</xdr:row>
          <xdr:rowOff>38100</xdr:rowOff>
        </xdr:from>
        <xdr:to>
          <xdr:col>5</xdr:col>
          <xdr:colOff>457200</xdr:colOff>
          <xdr:row>24</xdr:row>
          <xdr:rowOff>9525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13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0</xdr:rowOff>
        </xdr:from>
        <xdr:to>
          <xdr:col>6</xdr:col>
          <xdr:colOff>9525</xdr:colOff>
          <xdr:row>18</xdr:row>
          <xdr:rowOff>85725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4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74706</xdr:colOff>
      <xdr:row>27</xdr:row>
      <xdr:rowOff>104587</xdr:rowOff>
    </xdr:from>
    <xdr:to>
      <xdr:col>15</xdr:col>
      <xdr:colOff>3922</xdr:colOff>
      <xdr:row>37</xdr:row>
      <xdr:rowOff>22411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7006" y="5067112"/>
          <a:ext cx="1758016" cy="1822824"/>
        </a:xfrm>
        <a:prstGeom prst="rect">
          <a:avLst/>
        </a:prstGeom>
      </xdr:spPr>
    </xdr:pic>
    <xdr:clientData/>
  </xdr:twoCellAnchor>
  <xdr:twoCellAnchor editAs="oneCell">
    <xdr:from>
      <xdr:col>7</xdr:col>
      <xdr:colOff>104589</xdr:colOff>
      <xdr:row>27</xdr:row>
      <xdr:rowOff>119529</xdr:rowOff>
    </xdr:from>
    <xdr:to>
      <xdr:col>9</xdr:col>
      <xdr:colOff>510616</xdr:colOff>
      <xdr:row>37</xdr:row>
      <xdr:rowOff>44485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71764" y="5082054"/>
          <a:ext cx="1625227" cy="1829956"/>
        </a:xfrm>
        <a:prstGeom prst="rect">
          <a:avLst/>
        </a:prstGeom>
      </xdr:spPr>
    </xdr:pic>
    <xdr:clientData/>
  </xdr:twoCellAnchor>
  <xdr:twoCellAnchor editAs="oneCell">
    <xdr:from>
      <xdr:col>17</xdr:col>
      <xdr:colOff>59766</xdr:colOff>
      <xdr:row>27</xdr:row>
      <xdr:rowOff>74707</xdr:rowOff>
    </xdr:from>
    <xdr:to>
      <xdr:col>20</xdr:col>
      <xdr:colOff>80310</xdr:colOff>
      <xdr:row>37</xdr:row>
      <xdr:rowOff>37816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7191" y="5037232"/>
          <a:ext cx="1849344" cy="1868109"/>
        </a:xfrm>
        <a:prstGeom prst="rect">
          <a:avLst/>
        </a:prstGeom>
      </xdr:spPr>
    </xdr:pic>
    <xdr:clientData/>
  </xdr:twoCellAnchor>
  <xdr:twoCellAnchor editAs="oneCell">
    <xdr:from>
      <xdr:col>2</xdr:col>
      <xdr:colOff>214922</xdr:colOff>
      <xdr:row>27</xdr:row>
      <xdr:rowOff>97692</xdr:rowOff>
    </xdr:from>
    <xdr:to>
      <xdr:col>4</xdr:col>
      <xdr:colOff>528276</xdr:colOff>
      <xdr:row>37</xdr:row>
      <xdr:rowOff>29308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6972" y="5060217"/>
          <a:ext cx="1532554" cy="183661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510334</xdr:colOff>
      <xdr:row>27</xdr:row>
      <xdr:rowOff>185271</xdr:rowOff>
    </xdr:from>
    <xdr:to>
      <xdr:col>16</xdr:col>
      <xdr:colOff>606239</xdr:colOff>
      <xdr:row>54</xdr:row>
      <xdr:rowOff>85163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1119934" y="5614521"/>
          <a:ext cx="9239905" cy="5043392"/>
          <a:chOff x="370951" y="6120352"/>
          <a:chExt cx="5804780" cy="293273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GrpSpPr/>
        </xdr:nvGrpSpPr>
        <xdr:grpSpPr>
          <a:xfrm>
            <a:off x="370951" y="6120352"/>
            <a:ext cx="5804780" cy="2821025"/>
            <a:chOff x="152175" y="6251021"/>
            <a:chExt cx="5804780" cy="2821025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00000000-0008-0000-1600-000005000000}"/>
                </a:ext>
              </a:extLst>
            </xdr:cNvPr>
            <xdr:cNvGrpSpPr/>
          </xdr:nvGrpSpPr>
          <xdr:grpSpPr>
            <a:xfrm>
              <a:off x="2209933" y="6548828"/>
              <a:ext cx="1656510" cy="1125646"/>
              <a:chOff x="2405309" y="6517568"/>
              <a:chExt cx="1656510" cy="1125646"/>
            </a:xfrm>
          </xdr:grpSpPr>
          <xdr:pic>
            <xdr:nvPicPr>
              <xdr:cNvPr id="22" name="Picture 21">
                <a:extLst>
                  <a:ext uri="{FF2B5EF4-FFF2-40B4-BE49-F238E27FC236}">
                    <a16:creationId xmlns:a16="http://schemas.microsoft.com/office/drawing/2014/main" id="{00000000-0008-0000-1600-000016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2205" t="17230" r="10280" b="3627"/>
              <a:stretch/>
            </xdr:blipFill>
            <xdr:spPr bwMode="auto">
              <a:xfrm>
                <a:off x="2405309" y="6535067"/>
                <a:ext cx="1656510" cy="110814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23" name="TextBox 22">
                <a:extLst>
                  <a:ext uri="{FF2B5EF4-FFF2-40B4-BE49-F238E27FC236}">
                    <a16:creationId xmlns:a16="http://schemas.microsoft.com/office/drawing/2014/main" id="{00000000-0008-0000-1600-000017000000}"/>
                  </a:ext>
                </a:extLst>
              </xdr:cNvPr>
              <xdr:cNvSpPr txBox="1"/>
            </xdr:nvSpPr>
            <xdr:spPr>
              <a:xfrm>
                <a:off x="3375731" y="6517568"/>
                <a:ext cx="505267" cy="196433"/>
              </a:xfrm>
              <a:prstGeom prst="rect">
                <a:avLst/>
              </a:prstGeom>
              <a:solidFill>
                <a:schemeClr val="bg1"/>
              </a:solidFill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GB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Cxcr4</a:t>
                </a:r>
              </a:p>
            </xdr:txBody>
          </xdr:sp>
        </xdr:grpSp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00000000-0008-0000-1600-000006000000}"/>
                </a:ext>
              </a:extLst>
            </xdr:cNvPr>
            <xdr:cNvGrpSpPr/>
          </xdr:nvGrpSpPr>
          <xdr:grpSpPr>
            <a:xfrm>
              <a:off x="152175" y="6251021"/>
              <a:ext cx="2193962" cy="1576894"/>
              <a:chOff x="152175" y="6251021"/>
              <a:chExt cx="2193962" cy="1576894"/>
            </a:xfrm>
          </xdr:grpSpPr>
          <xdr:pic>
            <xdr:nvPicPr>
              <xdr:cNvPr id="16" name="Picture 15">
                <a:extLst>
                  <a:ext uri="{FF2B5EF4-FFF2-40B4-BE49-F238E27FC236}">
                    <a16:creationId xmlns:a16="http://schemas.microsoft.com/office/drawing/2014/main" id="{00000000-0008-0000-1600-00001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87418"/>
              <a:stretch/>
            </xdr:blipFill>
            <xdr:spPr>
              <a:xfrm>
                <a:off x="337274" y="6251021"/>
                <a:ext cx="2008863" cy="221189"/>
              </a:xfrm>
              <a:prstGeom prst="rect">
                <a:avLst/>
              </a:prstGeom>
            </xdr:spPr>
          </xdr:pic>
          <xdr:grpSp>
            <xdr:nvGrpSpPr>
              <xdr:cNvPr id="17" name="Group 16">
                <a:extLst>
                  <a:ext uri="{FF2B5EF4-FFF2-40B4-BE49-F238E27FC236}">
                    <a16:creationId xmlns:a16="http://schemas.microsoft.com/office/drawing/2014/main" id="{00000000-0008-0000-1600-000011000000}"/>
                  </a:ext>
                </a:extLst>
              </xdr:cNvPr>
              <xdr:cNvGrpSpPr/>
            </xdr:nvGrpSpPr>
            <xdr:grpSpPr>
              <a:xfrm>
                <a:off x="152175" y="6359489"/>
                <a:ext cx="2074921" cy="1468426"/>
                <a:chOff x="152175" y="6359489"/>
                <a:chExt cx="2074921" cy="1468426"/>
              </a:xfrm>
            </xdr:grpSpPr>
            <xdr:grpSp>
              <xdr:nvGrpSpPr>
                <xdr:cNvPr id="18" name="Group 17">
                  <a:extLst>
                    <a:ext uri="{FF2B5EF4-FFF2-40B4-BE49-F238E27FC236}">
                      <a16:creationId xmlns:a16="http://schemas.microsoft.com/office/drawing/2014/main" id="{00000000-0008-0000-1600-000012000000}"/>
                    </a:ext>
                  </a:extLst>
                </xdr:cNvPr>
                <xdr:cNvGrpSpPr/>
              </xdr:nvGrpSpPr>
              <xdr:grpSpPr>
                <a:xfrm>
                  <a:off x="152175" y="6359489"/>
                  <a:ext cx="2074921" cy="1468426"/>
                  <a:chOff x="305539" y="6451385"/>
                  <a:chExt cx="1926892" cy="1264003"/>
                </a:xfrm>
              </xdr:grpSpPr>
              <xdr:sp macro="" textlink="">
                <xdr:nvSpPr>
                  <xdr:cNvPr id="20" name="TextBox 19">
                    <a:extLst>
                      <a:ext uri="{FF2B5EF4-FFF2-40B4-BE49-F238E27FC236}">
                        <a16:creationId xmlns:a16="http://schemas.microsoft.com/office/drawing/2014/main" id="{00000000-0008-0000-1600-000014000000}"/>
                      </a:ext>
                    </a:extLst>
                  </xdr:cNvPr>
                  <xdr:cNvSpPr txBox="1"/>
                </xdr:nvSpPr>
                <xdr:spPr>
                  <a:xfrm rot="16200000">
                    <a:off x="-175426" y="6932350"/>
                    <a:ext cx="1264003" cy="302073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spAutoFit/>
                  </a:bodyPr>
                  <a:lstStyle>
                    <a:defPPr>
                      <a:defRPr lang="en-U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algn="ctr"/>
                    <a:r>
                      <a:rPr lang="en-GB" sz="16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Relative expression</a:t>
                    </a:r>
                  </a:p>
                  <a:p>
                    <a:pPr algn="ctr"/>
                    <a:r>
                      <a:rPr lang="en-GB" sz="16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(normalised to Gapdh)</a:t>
                    </a:r>
                  </a:p>
                </xdr:txBody>
              </xdr:sp>
              <xdr:pic>
                <xdr:nvPicPr>
                  <xdr:cNvPr id="21" name="Picture 20">
                    <a:extLst>
                      <a:ext uri="{FF2B5EF4-FFF2-40B4-BE49-F238E27FC236}">
                        <a16:creationId xmlns:a16="http://schemas.microsoft.com/office/drawing/2014/main" id="{00000000-0008-0000-1600-000015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3173" t="17409"/>
                  <a:stretch/>
                </xdr:blipFill>
                <xdr:spPr bwMode="auto">
                  <a:xfrm>
                    <a:off x="602900" y="6581670"/>
                    <a:ext cx="1629531" cy="1039458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sp macro="" textlink="">
              <xdr:nvSpPr>
                <xdr:cNvPr id="19" name="TextBox 18">
                  <a:extLst>
                    <a:ext uri="{FF2B5EF4-FFF2-40B4-BE49-F238E27FC236}">
                      <a16:creationId xmlns:a16="http://schemas.microsoft.com/office/drawing/2014/main" id="{00000000-0008-0000-1600-000013000000}"/>
                    </a:ext>
                  </a:extLst>
                </xdr:cNvPr>
                <xdr:cNvSpPr txBox="1"/>
              </xdr:nvSpPr>
              <xdr:spPr>
                <a:xfrm>
                  <a:off x="1437351" y="6544094"/>
                  <a:ext cx="569387" cy="196433"/>
                </a:xfrm>
                <a:prstGeom prst="rect">
                  <a:avLst/>
                </a:prstGeom>
                <a:solidFill>
                  <a:schemeClr val="bg1"/>
                </a:solidFill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GB" sz="1600" b="1">
                      <a:latin typeface="Arial" panose="020B0604020202020204" pitchFamily="34" charset="0"/>
                      <a:cs typeface="Arial" panose="020B0604020202020204" pitchFamily="34" charset="0"/>
                    </a:rPr>
                    <a:t>Blimp1</a:t>
                  </a:r>
                </a:p>
              </xdr:txBody>
            </xdr:sp>
          </xdr:grpSp>
        </xdr:grpSp>
        <xdr:grpSp>
          <xdr:nvGrpSpPr>
            <xdr:cNvPr id="7" name="Group 6">
              <a:extLst>
                <a:ext uri="{FF2B5EF4-FFF2-40B4-BE49-F238E27FC236}">
                  <a16:creationId xmlns:a16="http://schemas.microsoft.com/office/drawing/2014/main" id="{00000000-0008-0000-1600-000007000000}"/>
                </a:ext>
              </a:extLst>
            </xdr:cNvPr>
            <xdr:cNvGrpSpPr/>
          </xdr:nvGrpSpPr>
          <xdr:grpSpPr>
            <a:xfrm>
              <a:off x="4069211" y="6524066"/>
              <a:ext cx="1887744" cy="1145461"/>
              <a:chOff x="4425786" y="6501450"/>
              <a:chExt cx="1887744" cy="1145461"/>
            </a:xfrm>
          </xdr:grpSpPr>
          <xdr:pic>
            <xdr:nvPicPr>
              <xdr:cNvPr id="14" name="Picture 13">
                <a:extLst>
                  <a:ext uri="{FF2B5EF4-FFF2-40B4-BE49-F238E27FC236}">
                    <a16:creationId xmlns:a16="http://schemas.microsoft.com/office/drawing/2014/main" id="{00000000-0008-0000-1600-00000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2430" t="18772"/>
              <a:stretch/>
            </xdr:blipFill>
            <xdr:spPr bwMode="auto">
              <a:xfrm>
                <a:off x="4425786" y="6501450"/>
                <a:ext cx="1887744" cy="11454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5" name="TextBox 14">
                <a:extLst>
                  <a:ext uri="{FF2B5EF4-FFF2-40B4-BE49-F238E27FC236}">
                    <a16:creationId xmlns:a16="http://schemas.microsoft.com/office/drawing/2014/main" id="{00000000-0008-0000-1600-00000F000000}"/>
                  </a:ext>
                </a:extLst>
              </xdr:cNvPr>
              <xdr:cNvSpPr txBox="1"/>
            </xdr:nvSpPr>
            <xdr:spPr>
              <a:xfrm>
                <a:off x="5523821" y="6529923"/>
                <a:ext cx="434734" cy="196433"/>
              </a:xfrm>
              <a:prstGeom prst="rect">
                <a:avLst/>
              </a:prstGeom>
              <a:solidFill>
                <a:schemeClr val="bg1"/>
              </a:solidFill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GB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Sdf1</a:t>
                </a:r>
              </a:p>
            </xdr:txBody>
          </xdr:sp>
        </xdr:grpSp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00000000-0008-0000-1600-000008000000}"/>
                </a:ext>
              </a:extLst>
            </xdr:cNvPr>
            <xdr:cNvGrpSpPr/>
          </xdr:nvGrpSpPr>
          <xdr:grpSpPr>
            <a:xfrm>
              <a:off x="1358777" y="7800292"/>
              <a:ext cx="1878143" cy="1205519"/>
              <a:chOff x="1358777" y="7800292"/>
              <a:chExt cx="1878143" cy="1205519"/>
            </a:xfrm>
          </xdr:grpSpPr>
          <xdr:pic>
            <xdr:nvPicPr>
              <xdr:cNvPr id="12" name="Picture 11">
                <a:extLst>
                  <a:ext uri="{FF2B5EF4-FFF2-40B4-BE49-F238E27FC236}">
                    <a16:creationId xmlns:a16="http://schemas.microsoft.com/office/drawing/2014/main" id="{00000000-0008-0000-1600-00000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3084" t="17307"/>
              <a:stretch/>
            </xdr:blipFill>
            <xdr:spPr bwMode="auto">
              <a:xfrm>
                <a:off x="1358777" y="7887439"/>
                <a:ext cx="1878143" cy="111837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" name="TextBox 12">
                <a:extLst>
                  <a:ext uri="{FF2B5EF4-FFF2-40B4-BE49-F238E27FC236}">
                    <a16:creationId xmlns:a16="http://schemas.microsoft.com/office/drawing/2014/main" id="{00000000-0008-0000-1600-00000D000000}"/>
                  </a:ext>
                </a:extLst>
              </xdr:cNvPr>
              <xdr:cNvSpPr txBox="1"/>
            </xdr:nvSpPr>
            <xdr:spPr>
              <a:xfrm>
                <a:off x="2450388" y="7800292"/>
                <a:ext cx="460382" cy="196433"/>
              </a:xfrm>
              <a:prstGeom prst="rect">
                <a:avLst/>
              </a:prstGeom>
              <a:solidFill>
                <a:schemeClr val="bg1"/>
              </a:solidFill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GB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Steel</a:t>
                </a:r>
              </a:p>
            </xdr:txBody>
          </xdr:sp>
        </xdr:grp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00000000-0008-0000-1600-000009000000}"/>
                </a:ext>
              </a:extLst>
            </xdr:cNvPr>
            <xdr:cNvGrpSpPr/>
          </xdr:nvGrpSpPr>
          <xdr:grpSpPr>
            <a:xfrm>
              <a:off x="3545554" y="7786835"/>
              <a:ext cx="1957001" cy="1285211"/>
              <a:chOff x="3545554" y="7786835"/>
              <a:chExt cx="1957001" cy="1285211"/>
            </a:xfrm>
          </xdr:grpSpPr>
          <xdr:pic>
            <xdr:nvPicPr>
              <xdr:cNvPr id="10" name="Picture 9">
                <a:extLst>
                  <a:ext uri="{FF2B5EF4-FFF2-40B4-BE49-F238E27FC236}">
                    <a16:creationId xmlns:a16="http://schemas.microsoft.com/office/drawing/2014/main" id="{00000000-0008-0000-1600-00000A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2421" t="14709"/>
              <a:stretch/>
            </xdr:blipFill>
            <xdr:spPr bwMode="auto">
              <a:xfrm>
                <a:off x="3545554" y="7849792"/>
                <a:ext cx="1957001" cy="122225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1" name="TextBox 10">
                <a:extLst>
                  <a:ext uri="{FF2B5EF4-FFF2-40B4-BE49-F238E27FC236}">
                    <a16:creationId xmlns:a16="http://schemas.microsoft.com/office/drawing/2014/main" id="{00000000-0008-0000-1600-00000B000000}"/>
                  </a:ext>
                </a:extLst>
              </xdr:cNvPr>
              <xdr:cNvSpPr txBox="1"/>
            </xdr:nvSpPr>
            <xdr:spPr>
              <a:xfrm>
                <a:off x="4352477" y="7786835"/>
                <a:ext cx="441146" cy="196433"/>
              </a:xfrm>
              <a:prstGeom prst="rect">
                <a:avLst/>
              </a:prstGeom>
              <a:solidFill>
                <a:schemeClr val="bg1"/>
              </a:solidFill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GB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c-Kit</a:t>
                </a:r>
              </a:p>
            </xdr:txBody>
          </xdr:sp>
        </xdr:grp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 rot="16200000">
            <a:off x="694986" y="8186574"/>
            <a:ext cx="1407744" cy="325279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600">
                <a:latin typeface="Arial" panose="020B0604020202020204" pitchFamily="34" charset="0"/>
                <a:cs typeface="Arial" panose="020B0604020202020204" pitchFamily="34" charset="0"/>
              </a:rPr>
              <a:t>Relative expression</a:t>
            </a:r>
          </a:p>
          <a:p>
            <a:pPr algn="ctr"/>
            <a:r>
              <a:rPr lang="en-GB" sz="1600">
                <a:latin typeface="Arial" panose="020B0604020202020204" pitchFamily="34" charset="0"/>
                <a:cs typeface="Arial" panose="020B0604020202020204" pitchFamily="34" charset="0"/>
              </a:rPr>
              <a:t>(normalised to Gapdh)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388183</xdr:colOff>
      <xdr:row>25</xdr:row>
      <xdr:rowOff>171989</xdr:rowOff>
    </xdr:to>
    <xdr:grpSp>
      <xdr:nvGrpSpPr>
        <xdr:cNvPr id="66" name="Group 65">
          <a:extLst>
            <a:ext uri="{FF2B5EF4-FFF2-40B4-BE49-F238E27FC236}">
              <a16:creationId xmlns:a16="http://schemas.microsoft.com/office/drawing/2014/main" id="{00000000-0008-0000-1700-000042000000}"/>
            </a:ext>
          </a:extLst>
        </xdr:cNvPr>
        <xdr:cNvGrpSpPr/>
      </xdr:nvGrpSpPr>
      <xdr:grpSpPr>
        <a:xfrm>
          <a:off x="0" y="190500"/>
          <a:ext cx="6484183" cy="4743989"/>
          <a:chOff x="174665" y="385400"/>
          <a:chExt cx="6484183" cy="4743989"/>
        </a:xfrm>
      </xdr:grpSpPr>
      <xdr:sp macro="" textlink="">
        <xdr:nvSpPr>
          <xdr:cNvPr id="67" name="TextBox 1">
            <a:extLst>
              <a:ext uri="{FF2B5EF4-FFF2-40B4-BE49-F238E27FC236}">
                <a16:creationId xmlns:a16="http://schemas.microsoft.com/office/drawing/2014/main" id="{00000000-0008-0000-1700-000043000000}"/>
              </a:ext>
            </a:extLst>
          </xdr:cNvPr>
          <xdr:cNvSpPr txBox="1"/>
        </xdr:nvSpPr>
        <xdr:spPr>
          <a:xfrm>
            <a:off x="531269" y="385400"/>
            <a:ext cx="1282044" cy="36946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n-GB" sz="1801" b="1"/>
              <a:t>Fig S6 A</a:t>
            </a:r>
          </a:p>
        </xdr:txBody>
      </xdr:sp>
      <xdr:grpSp>
        <xdr:nvGrpSpPr>
          <xdr:cNvPr id="68" name="Group 67">
            <a:extLst>
              <a:ext uri="{FF2B5EF4-FFF2-40B4-BE49-F238E27FC236}">
                <a16:creationId xmlns:a16="http://schemas.microsoft.com/office/drawing/2014/main" id="{00000000-0008-0000-1700-000044000000}"/>
              </a:ext>
            </a:extLst>
          </xdr:cNvPr>
          <xdr:cNvGrpSpPr/>
        </xdr:nvGrpSpPr>
        <xdr:grpSpPr>
          <a:xfrm>
            <a:off x="4206873" y="2941445"/>
            <a:ext cx="2402454" cy="2071530"/>
            <a:chOff x="5021347" y="2308642"/>
            <a:chExt cx="2402454" cy="2071530"/>
          </a:xfrm>
        </xdr:grpSpPr>
        <xdr:pic>
          <xdr:nvPicPr>
            <xdr:cNvPr id="100" name="Picture 99">
              <a:extLst>
                <a:ext uri="{FF2B5EF4-FFF2-40B4-BE49-F238E27FC236}">
                  <a16:creationId xmlns:a16="http://schemas.microsoft.com/office/drawing/2014/main" id="{00000000-0008-0000-1700-00006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4035" t="29441" r="32357" b="24199"/>
            <a:stretch/>
          </xdr:blipFill>
          <xdr:spPr>
            <a:xfrm>
              <a:off x="5021347" y="2308642"/>
              <a:ext cx="933253" cy="2062104"/>
            </a:xfrm>
            <a:prstGeom prst="rect">
              <a:avLst/>
            </a:prstGeom>
          </xdr:spPr>
        </xdr:pic>
        <xdr:pic>
          <xdr:nvPicPr>
            <xdr:cNvPr id="101" name="Picture 100">
              <a:extLst>
                <a:ext uri="{FF2B5EF4-FFF2-40B4-BE49-F238E27FC236}">
                  <a16:creationId xmlns:a16="http://schemas.microsoft.com/office/drawing/2014/main" id="{00000000-0008-0000-1700-00006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8723" t="9553" r="49336" b="41987"/>
            <a:stretch/>
          </xdr:blipFill>
          <xdr:spPr>
            <a:xfrm>
              <a:off x="6490548" y="2318069"/>
              <a:ext cx="933253" cy="2052667"/>
            </a:xfrm>
            <a:prstGeom prst="rect">
              <a:avLst/>
            </a:prstGeom>
          </xdr:spPr>
        </xdr:pic>
        <xdr:sp macro="" textlink="">
          <xdr:nvSpPr>
            <xdr:cNvPr id="102" name="Rectangle 101">
              <a:extLst>
                <a:ext uri="{FF2B5EF4-FFF2-40B4-BE49-F238E27FC236}">
                  <a16:creationId xmlns:a16="http://schemas.microsoft.com/office/drawing/2014/main" id="{00000000-0008-0000-1700-000066000000}"/>
                </a:ext>
              </a:extLst>
            </xdr:cNvPr>
            <xdr:cNvSpPr/>
          </xdr:nvSpPr>
          <xdr:spPr>
            <a:xfrm>
              <a:off x="5034504" y="2938281"/>
              <a:ext cx="858048" cy="565608"/>
            </a:xfrm>
            <a:prstGeom prst="rect">
              <a:avLst/>
            </a:prstGeom>
            <a:noFill/>
            <a:ln w="38100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GB" sz="1801"/>
            </a:p>
          </xdr:txBody>
        </xdr:sp>
        <xdr:sp macro="" textlink="">
          <xdr:nvSpPr>
            <xdr:cNvPr id="103" name="Rectangle 102">
              <a:extLst>
                <a:ext uri="{FF2B5EF4-FFF2-40B4-BE49-F238E27FC236}">
                  <a16:creationId xmlns:a16="http://schemas.microsoft.com/office/drawing/2014/main" id="{00000000-0008-0000-1700-000067000000}"/>
                </a:ext>
              </a:extLst>
            </xdr:cNvPr>
            <xdr:cNvSpPr/>
          </xdr:nvSpPr>
          <xdr:spPr>
            <a:xfrm>
              <a:off x="6506853" y="3640739"/>
              <a:ext cx="900641" cy="565608"/>
            </a:xfrm>
            <a:prstGeom prst="rect">
              <a:avLst/>
            </a:prstGeom>
            <a:noFill/>
            <a:ln w="38100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GB" sz="1801"/>
            </a:p>
          </xdr:txBody>
        </xdr:sp>
        <xdr:grpSp>
          <xdr:nvGrpSpPr>
            <xdr:cNvPr id="104" name="Group 103">
              <a:extLst>
                <a:ext uri="{FF2B5EF4-FFF2-40B4-BE49-F238E27FC236}">
                  <a16:creationId xmlns:a16="http://schemas.microsoft.com/office/drawing/2014/main" id="{00000000-0008-0000-1700-000068000000}"/>
                </a:ext>
              </a:extLst>
            </xdr:cNvPr>
            <xdr:cNvGrpSpPr/>
          </xdr:nvGrpSpPr>
          <xdr:grpSpPr>
            <a:xfrm>
              <a:off x="5978780" y="2318069"/>
              <a:ext cx="535142" cy="2062103"/>
              <a:chOff x="4389376" y="1974599"/>
              <a:chExt cx="511483" cy="1951910"/>
            </a:xfrm>
          </xdr:grpSpPr>
          <xdr:sp macro="" textlink="">
            <xdr:nvSpPr>
              <xdr:cNvPr id="105" name="TextBox 8">
                <a:extLst>
                  <a:ext uri="{FF2B5EF4-FFF2-40B4-BE49-F238E27FC236}">
                    <a16:creationId xmlns:a16="http://schemas.microsoft.com/office/drawing/2014/main" id="{00000000-0008-0000-1700-000069000000}"/>
                  </a:ext>
                </a:extLst>
              </xdr:cNvPr>
              <xdr:cNvSpPr txBox="1"/>
            </xdr:nvSpPr>
            <xdr:spPr>
              <a:xfrm>
                <a:off x="4429399" y="1974599"/>
                <a:ext cx="401786" cy="1951910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8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7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7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7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106" name="Group 105">
                <a:extLst>
                  <a:ext uri="{FF2B5EF4-FFF2-40B4-BE49-F238E27FC236}">
                    <a16:creationId xmlns:a16="http://schemas.microsoft.com/office/drawing/2014/main" id="{00000000-0008-0000-1700-00006A000000}"/>
                  </a:ext>
                </a:extLst>
              </xdr:cNvPr>
              <xdr:cNvGrpSpPr/>
            </xdr:nvGrpSpPr>
            <xdr:grpSpPr>
              <a:xfrm>
                <a:off x="4389376" y="2103044"/>
                <a:ext cx="110714" cy="1785264"/>
                <a:chOff x="4473174" y="2078476"/>
                <a:chExt cx="110714" cy="1785264"/>
              </a:xfrm>
            </xdr:grpSpPr>
            <xdr:grpSp>
              <xdr:nvGrpSpPr>
                <xdr:cNvPr id="119" name="Group 118">
                  <a:extLst>
                    <a:ext uri="{FF2B5EF4-FFF2-40B4-BE49-F238E27FC236}">
                      <a16:creationId xmlns:a16="http://schemas.microsoft.com/office/drawing/2014/main" id="{00000000-0008-0000-1700-000077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121" name="Group 120">
                    <a:extLst>
                      <a:ext uri="{FF2B5EF4-FFF2-40B4-BE49-F238E27FC236}">
                        <a16:creationId xmlns:a16="http://schemas.microsoft.com/office/drawing/2014/main" id="{00000000-0008-0000-1700-000079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124" name="Straight Connector 123">
                      <a:extLst>
                        <a:ext uri="{FF2B5EF4-FFF2-40B4-BE49-F238E27FC236}">
                          <a16:creationId xmlns:a16="http://schemas.microsoft.com/office/drawing/2014/main" id="{00000000-0008-0000-1700-00007C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25" name="Straight Connector 124">
                      <a:extLst>
                        <a:ext uri="{FF2B5EF4-FFF2-40B4-BE49-F238E27FC236}">
                          <a16:creationId xmlns:a16="http://schemas.microsoft.com/office/drawing/2014/main" id="{00000000-0008-0000-1700-00007D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26" name="Straight Connector 125">
                      <a:extLst>
                        <a:ext uri="{FF2B5EF4-FFF2-40B4-BE49-F238E27FC236}">
                          <a16:creationId xmlns:a16="http://schemas.microsoft.com/office/drawing/2014/main" id="{00000000-0008-0000-1700-00007E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27" name="Straight Connector 126">
                      <a:extLst>
                        <a:ext uri="{FF2B5EF4-FFF2-40B4-BE49-F238E27FC236}">
                          <a16:creationId xmlns:a16="http://schemas.microsoft.com/office/drawing/2014/main" id="{00000000-0008-0000-1700-00007F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28" name="Straight Connector 127">
                      <a:extLst>
                        <a:ext uri="{FF2B5EF4-FFF2-40B4-BE49-F238E27FC236}">
                          <a16:creationId xmlns:a16="http://schemas.microsoft.com/office/drawing/2014/main" id="{00000000-0008-0000-1700-000080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29" name="Straight Connector 128">
                      <a:extLst>
                        <a:ext uri="{FF2B5EF4-FFF2-40B4-BE49-F238E27FC236}">
                          <a16:creationId xmlns:a16="http://schemas.microsoft.com/office/drawing/2014/main" id="{00000000-0008-0000-1700-000081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22" name="Straight Connector 121">
                    <a:extLst>
                      <a:ext uri="{FF2B5EF4-FFF2-40B4-BE49-F238E27FC236}">
                        <a16:creationId xmlns:a16="http://schemas.microsoft.com/office/drawing/2014/main" id="{00000000-0008-0000-1700-00007A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23" name="Straight Connector 122">
                    <a:extLst>
                      <a:ext uri="{FF2B5EF4-FFF2-40B4-BE49-F238E27FC236}">
                        <a16:creationId xmlns:a16="http://schemas.microsoft.com/office/drawing/2014/main" id="{00000000-0008-0000-1700-00007B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20" name="Straight Connector 119">
                  <a:extLst>
                    <a:ext uri="{FF2B5EF4-FFF2-40B4-BE49-F238E27FC236}">
                      <a16:creationId xmlns:a16="http://schemas.microsoft.com/office/drawing/2014/main" id="{00000000-0008-0000-1700-000078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107" name="Group 106">
                <a:extLst>
                  <a:ext uri="{FF2B5EF4-FFF2-40B4-BE49-F238E27FC236}">
                    <a16:creationId xmlns:a16="http://schemas.microsoft.com/office/drawing/2014/main" id="{00000000-0008-0000-1700-00006B000000}"/>
                  </a:ext>
                </a:extLst>
              </xdr:cNvPr>
              <xdr:cNvGrpSpPr/>
            </xdr:nvGrpSpPr>
            <xdr:grpSpPr>
              <a:xfrm>
                <a:off x="4790145" y="2107563"/>
                <a:ext cx="110714" cy="1785264"/>
                <a:chOff x="4473174" y="2078476"/>
                <a:chExt cx="110714" cy="1785264"/>
              </a:xfrm>
            </xdr:grpSpPr>
            <xdr:grpSp>
              <xdr:nvGrpSpPr>
                <xdr:cNvPr id="108" name="Group 107">
                  <a:extLst>
                    <a:ext uri="{FF2B5EF4-FFF2-40B4-BE49-F238E27FC236}">
                      <a16:creationId xmlns:a16="http://schemas.microsoft.com/office/drawing/2014/main" id="{00000000-0008-0000-1700-00006C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110" name="Group 109">
                    <a:extLst>
                      <a:ext uri="{FF2B5EF4-FFF2-40B4-BE49-F238E27FC236}">
                        <a16:creationId xmlns:a16="http://schemas.microsoft.com/office/drawing/2014/main" id="{00000000-0008-0000-1700-00006E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113" name="Straight Connector 112">
                      <a:extLst>
                        <a:ext uri="{FF2B5EF4-FFF2-40B4-BE49-F238E27FC236}">
                          <a16:creationId xmlns:a16="http://schemas.microsoft.com/office/drawing/2014/main" id="{00000000-0008-0000-1700-000071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4" name="Straight Connector 113">
                      <a:extLst>
                        <a:ext uri="{FF2B5EF4-FFF2-40B4-BE49-F238E27FC236}">
                          <a16:creationId xmlns:a16="http://schemas.microsoft.com/office/drawing/2014/main" id="{00000000-0008-0000-1700-000072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5" name="Straight Connector 114">
                      <a:extLst>
                        <a:ext uri="{FF2B5EF4-FFF2-40B4-BE49-F238E27FC236}">
                          <a16:creationId xmlns:a16="http://schemas.microsoft.com/office/drawing/2014/main" id="{00000000-0008-0000-1700-000073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6" name="Straight Connector 115">
                      <a:extLst>
                        <a:ext uri="{FF2B5EF4-FFF2-40B4-BE49-F238E27FC236}">
                          <a16:creationId xmlns:a16="http://schemas.microsoft.com/office/drawing/2014/main" id="{00000000-0008-0000-1700-000074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7" name="Straight Connector 116">
                      <a:extLst>
                        <a:ext uri="{FF2B5EF4-FFF2-40B4-BE49-F238E27FC236}">
                          <a16:creationId xmlns:a16="http://schemas.microsoft.com/office/drawing/2014/main" id="{00000000-0008-0000-1700-000075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8" name="Straight Connector 117">
                      <a:extLst>
                        <a:ext uri="{FF2B5EF4-FFF2-40B4-BE49-F238E27FC236}">
                          <a16:creationId xmlns:a16="http://schemas.microsoft.com/office/drawing/2014/main" id="{00000000-0008-0000-1700-000076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11" name="Straight Connector 110">
                    <a:extLst>
                      <a:ext uri="{FF2B5EF4-FFF2-40B4-BE49-F238E27FC236}">
                        <a16:creationId xmlns:a16="http://schemas.microsoft.com/office/drawing/2014/main" id="{00000000-0008-0000-1700-00006F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12" name="Straight Connector 111">
                    <a:extLst>
                      <a:ext uri="{FF2B5EF4-FFF2-40B4-BE49-F238E27FC236}">
                        <a16:creationId xmlns:a16="http://schemas.microsoft.com/office/drawing/2014/main" id="{00000000-0008-0000-1700-000070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09" name="Straight Connector 108">
                  <a:extLst>
                    <a:ext uri="{FF2B5EF4-FFF2-40B4-BE49-F238E27FC236}">
                      <a16:creationId xmlns:a16="http://schemas.microsoft.com/office/drawing/2014/main" id="{00000000-0008-0000-1700-00006D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</xdr:grpSp>
      <xdr:grpSp>
        <xdr:nvGrpSpPr>
          <xdr:cNvPr id="69" name="Group 68">
            <a:extLst>
              <a:ext uri="{FF2B5EF4-FFF2-40B4-BE49-F238E27FC236}">
                <a16:creationId xmlns:a16="http://schemas.microsoft.com/office/drawing/2014/main" id="{00000000-0008-0000-1700-000045000000}"/>
              </a:ext>
            </a:extLst>
          </xdr:cNvPr>
          <xdr:cNvGrpSpPr/>
        </xdr:nvGrpSpPr>
        <xdr:grpSpPr>
          <a:xfrm>
            <a:off x="910630" y="2950872"/>
            <a:ext cx="2695052" cy="2178517"/>
            <a:chOff x="1846696" y="2403092"/>
            <a:chExt cx="2695053" cy="2178517"/>
          </a:xfrm>
        </xdr:grpSpPr>
        <xdr:pic>
          <xdr:nvPicPr>
            <xdr:cNvPr id="82" name="Picture 81">
              <a:extLst>
                <a:ext uri="{FF2B5EF4-FFF2-40B4-BE49-F238E27FC236}">
                  <a16:creationId xmlns:a16="http://schemas.microsoft.com/office/drawing/2014/main" id="{00000000-0008-0000-1700-00005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846696" y="2453765"/>
              <a:ext cx="2214306" cy="974526"/>
            </a:xfrm>
            <a:prstGeom prst="rect">
              <a:avLst/>
            </a:prstGeom>
          </xdr:spPr>
        </xdr:pic>
        <xdr:pic>
          <xdr:nvPicPr>
            <xdr:cNvPr id="83" name="Picture 82">
              <a:extLst>
                <a:ext uri="{FF2B5EF4-FFF2-40B4-BE49-F238E27FC236}">
                  <a16:creationId xmlns:a16="http://schemas.microsoft.com/office/drawing/2014/main" id="{00000000-0008-0000-1700-00005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712" t="49824" r="31488" b="31797"/>
            <a:stretch/>
          </xdr:blipFill>
          <xdr:spPr>
            <a:xfrm>
              <a:off x="1858279" y="3607088"/>
              <a:ext cx="2202723" cy="974521"/>
            </a:xfrm>
            <a:prstGeom prst="rect">
              <a:avLst/>
            </a:prstGeom>
          </xdr:spPr>
        </xdr:pic>
        <xdr:sp macro="" textlink="">
          <xdr:nvSpPr>
            <xdr:cNvPr id="84" name="Rectangle 83">
              <a:extLst>
                <a:ext uri="{FF2B5EF4-FFF2-40B4-BE49-F238E27FC236}">
                  <a16:creationId xmlns:a16="http://schemas.microsoft.com/office/drawing/2014/main" id="{00000000-0008-0000-1700-000054000000}"/>
                </a:ext>
              </a:extLst>
            </xdr:cNvPr>
            <xdr:cNvSpPr/>
          </xdr:nvSpPr>
          <xdr:spPr>
            <a:xfrm>
              <a:off x="1892258" y="2723421"/>
              <a:ext cx="2157161" cy="565608"/>
            </a:xfrm>
            <a:prstGeom prst="rect">
              <a:avLst/>
            </a:prstGeom>
            <a:noFill/>
            <a:ln w="38100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GB" sz="1801"/>
            </a:p>
          </xdr:txBody>
        </xdr:sp>
        <xdr:sp macro="" textlink="">
          <xdr:nvSpPr>
            <xdr:cNvPr id="85" name="Rectangle 84">
              <a:extLst>
                <a:ext uri="{FF2B5EF4-FFF2-40B4-BE49-F238E27FC236}">
                  <a16:creationId xmlns:a16="http://schemas.microsoft.com/office/drawing/2014/main" id="{00000000-0008-0000-1700-000055000000}"/>
                </a:ext>
              </a:extLst>
            </xdr:cNvPr>
            <xdr:cNvSpPr/>
          </xdr:nvSpPr>
          <xdr:spPr>
            <a:xfrm>
              <a:off x="1903842" y="3837622"/>
              <a:ext cx="2131523" cy="431198"/>
            </a:xfrm>
            <a:prstGeom prst="rect">
              <a:avLst/>
            </a:prstGeom>
            <a:noFill/>
            <a:ln w="38100" cap="flat" cmpd="sng" algn="ctr">
              <a:solidFill>
                <a:srgbClr val="FF0000"/>
              </a:solidFill>
              <a:prstDash val="solid"/>
              <a:miter lim="800000"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algn="ctr"/>
              <a:endParaRPr lang="en-GB" sz="1801"/>
            </a:p>
          </xdr:txBody>
        </xdr:sp>
        <xdr:grpSp>
          <xdr:nvGrpSpPr>
            <xdr:cNvPr id="86" name="Group 85">
              <a:extLst>
                <a:ext uri="{FF2B5EF4-FFF2-40B4-BE49-F238E27FC236}">
                  <a16:creationId xmlns:a16="http://schemas.microsoft.com/office/drawing/2014/main" id="{00000000-0008-0000-1700-000056000000}"/>
                </a:ext>
              </a:extLst>
            </xdr:cNvPr>
            <xdr:cNvGrpSpPr/>
          </xdr:nvGrpSpPr>
          <xdr:grpSpPr>
            <a:xfrm>
              <a:off x="4079503" y="2403092"/>
              <a:ext cx="462246" cy="2062102"/>
              <a:chOff x="4111086" y="2418141"/>
              <a:chExt cx="462246" cy="2062102"/>
            </a:xfrm>
          </xdr:grpSpPr>
          <xdr:sp macro="" textlink="">
            <xdr:nvSpPr>
              <xdr:cNvPr id="87" name="TextBox 39">
                <a:extLst>
                  <a:ext uri="{FF2B5EF4-FFF2-40B4-BE49-F238E27FC236}">
                    <a16:creationId xmlns:a16="http://schemas.microsoft.com/office/drawing/2014/main" id="{00000000-0008-0000-1700-000057000000}"/>
                  </a:ext>
                </a:extLst>
              </xdr:cNvPr>
              <xdr:cNvSpPr txBox="1"/>
            </xdr:nvSpPr>
            <xdr:spPr>
              <a:xfrm>
                <a:off x="4152961" y="2418141"/>
                <a:ext cx="420371" cy="206210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246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180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135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100</a:t>
                </a:r>
              </a:p>
              <a:p>
                <a:pPr algn="r"/>
                <a:endParaRPr lang="en-GB" sz="8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75</a:t>
                </a:r>
              </a:p>
              <a:p>
                <a:pPr algn="r"/>
                <a:endParaRPr lang="en-GB" sz="7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63</a:t>
                </a:r>
              </a:p>
              <a:p>
                <a:pPr algn="r"/>
                <a:endParaRPr lang="en-GB" sz="7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48</a:t>
                </a:r>
              </a:p>
              <a:p>
                <a:pPr algn="r"/>
                <a:endParaRPr lang="en-GB" sz="7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35</a:t>
                </a:r>
              </a:p>
              <a:p>
                <a:pPr algn="r"/>
                <a:r>
                  <a:rPr lang="en-GB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22</a:t>
                </a:r>
              </a:p>
            </xdr:txBody>
          </xdr:sp>
          <xdr:grpSp>
            <xdr:nvGrpSpPr>
              <xdr:cNvPr id="88" name="Group 87">
                <a:extLst>
                  <a:ext uri="{FF2B5EF4-FFF2-40B4-BE49-F238E27FC236}">
                    <a16:creationId xmlns:a16="http://schemas.microsoft.com/office/drawing/2014/main" id="{00000000-0008-0000-1700-000058000000}"/>
                  </a:ext>
                </a:extLst>
              </xdr:cNvPr>
              <xdr:cNvGrpSpPr/>
            </xdr:nvGrpSpPr>
            <xdr:grpSpPr>
              <a:xfrm>
                <a:off x="4111086" y="2553836"/>
                <a:ext cx="115835" cy="1886048"/>
                <a:chOff x="4473174" y="2078476"/>
                <a:chExt cx="110714" cy="1785264"/>
              </a:xfrm>
            </xdr:grpSpPr>
            <xdr:grpSp>
              <xdr:nvGrpSpPr>
                <xdr:cNvPr id="89" name="Group 88">
                  <a:extLst>
                    <a:ext uri="{FF2B5EF4-FFF2-40B4-BE49-F238E27FC236}">
                      <a16:creationId xmlns:a16="http://schemas.microsoft.com/office/drawing/2014/main" id="{00000000-0008-0000-1700-000059000000}"/>
                    </a:ext>
                  </a:extLst>
                </xdr:cNvPr>
                <xdr:cNvGrpSpPr/>
              </xdr:nvGrpSpPr>
              <xdr:grpSpPr>
                <a:xfrm>
                  <a:off x="4473174" y="2078476"/>
                  <a:ext cx="105071" cy="1632864"/>
                  <a:chOff x="3152107" y="6968252"/>
                  <a:chExt cx="105071" cy="1632864"/>
                </a:xfrm>
              </xdr:grpSpPr>
              <xdr:grpSp>
                <xdr:nvGrpSpPr>
                  <xdr:cNvPr id="91" name="Group 90">
                    <a:extLst>
                      <a:ext uri="{FF2B5EF4-FFF2-40B4-BE49-F238E27FC236}">
                        <a16:creationId xmlns:a16="http://schemas.microsoft.com/office/drawing/2014/main" id="{00000000-0008-0000-1700-00005B000000}"/>
                      </a:ext>
                    </a:extLst>
                  </xdr:cNvPr>
                  <xdr:cNvGrpSpPr/>
                </xdr:nvGrpSpPr>
                <xdr:grpSpPr>
                  <a:xfrm>
                    <a:off x="3152107" y="6968252"/>
                    <a:ext cx="105071" cy="1066802"/>
                    <a:chOff x="3140143" y="2547256"/>
                    <a:chExt cx="105071" cy="1066802"/>
                  </a:xfrm>
                </xdr:grpSpPr>
                <xdr:cxnSp macro="">
                  <xdr:nvCxnSpPr>
                    <xdr:cNvPr id="94" name="Straight Connector 93">
                      <a:extLst>
                        <a:ext uri="{FF2B5EF4-FFF2-40B4-BE49-F238E27FC236}">
                          <a16:creationId xmlns:a16="http://schemas.microsoft.com/office/drawing/2014/main" id="{00000000-0008-0000-1700-00005E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61405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5" name="Straight Connector 94">
                      <a:extLst>
                        <a:ext uri="{FF2B5EF4-FFF2-40B4-BE49-F238E27FC236}">
                          <a16:creationId xmlns:a16="http://schemas.microsoft.com/office/drawing/2014/main" id="{00000000-0008-0000-1700-00005F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35279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6" name="Straight Connector 95">
                      <a:extLst>
                        <a:ext uri="{FF2B5EF4-FFF2-40B4-BE49-F238E27FC236}">
                          <a16:creationId xmlns:a16="http://schemas.microsoft.com/office/drawing/2014/main" id="{00000000-0008-0000-1700-000060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312419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7" name="Straight Connector 96">
                      <a:extLst>
                        <a:ext uri="{FF2B5EF4-FFF2-40B4-BE49-F238E27FC236}">
                          <a16:creationId xmlns:a16="http://schemas.microsoft.com/office/drawing/2014/main" id="{00000000-0008-0000-1700-000061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873828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8" name="Straight Connector 97">
                      <a:extLst>
                        <a:ext uri="{FF2B5EF4-FFF2-40B4-BE49-F238E27FC236}">
                          <a16:creationId xmlns:a16="http://schemas.microsoft.com/office/drawing/2014/main" id="{00000000-0008-0000-1700-000062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743204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9" name="Straight Connector 98">
                      <a:extLst>
                        <a:ext uri="{FF2B5EF4-FFF2-40B4-BE49-F238E27FC236}">
                          <a16:creationId xmlns:a16="http://schemas.microsoft.com/office/drawing/2014/main" id="{00000000-0008-0000-1700-000063000000}"/>
                        </a:ext>
                      </a:extLst>
                    </xdr:cNvPr>
                    <xdr:cNvCxnSpPr/>
                  </xdr:nvCxnSpPr>
                  <xdr:spPr>
                    <a:xfrm>
                      <a:off x="3140143" y="2547256"/>
                      <a:ext cx="105071" cy="0"/>
                    </a:xfrm>
                    <a:prstGeom prst="line">
                      <a:avLst/>
                    </a:prstGeom>
                    <a:noFill/>
                    <a:ln w="57150" cap="flat" cmpd="sng" algn="ctr">
                      <a:solidFill>
                        <a:sysClr val="windowText" lastClr="000000"/>
                      </a:solidFill>
                      <a:prstDash val="solid"/>
                      <a:miter lim="800000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92" name="Straight Connector 91">
                    <a:extLst>
                      <a:ext uri="{FF2B5EF4-FFF2-40B4-BE49-F238E27FC236}">
                        <a16:creationId xmlns:a16="http://schemas.microsoft.com/office/drawing/2014/main" id="{00000000-0008-0000-1700-00005C000000}"/>
                      </a:ext>
                    </a:extLst>
                  </xdr:cNvPr>
                  <xdr:cNvCxnSpPr/>
                </xdr:nvCxnSpPr>
                <xdr:spPr>
                  <a:xfrm>
                    <a:off x="3152107" y="829631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3" name="Straight Connector 92">
                    <a:extLst>
                      <a:ext uri="{FF2B5EF4-FFF2-40B4-BE49-F238E27FC236}">
                        <a16:creationId xmlns:a16="http://schemas.microsoft.com/office/drawing/2014/main" id="{00000000-0008-0000-1700-00005D000000}"/>
                      </a:ext>
                    </a:extLst>
                  </xdr:cNvPr>
                  <xdr:cNvCxnSpPr/>
                </xdr:nvCxnSpPr>
                <xdr:spPr>
                  <a:xfrm>
                    <a:off x="3152107" y="86011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90" name="Straight Connector 89">
                  <a:extLst>
                    <a:ext uri="{FF2B5EF4-FFF2-40B4-BE49-F238E27FC236}">
                      <a16:creationId xmlns:a16="http://schemas.microsoft.com/office/drawing/2014/main" id="{00000000-0008-0000-1700-00005A000000}"/>
                    </a:ext>
                  </a:extLst>
                </xdr:cNvPr>
                <xdr:cNvCxnSpPr/>
              </xdr:nvCxnSpPr>
              <xdr:spPr>
                <a:xfrm>
                  <a:off x="4478817" y="3863740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</xdr:grpSp>
      <xdr:sp macro="" textlink="">
        <xdr:nvSpPr>
          <xdr:cNvPr id="70" name="TextBox 52">
            <a:extLst>
              <a:ext uri="{FF2B5EF4-FFF2-40B4-BE49-F238E27FC236}">
                <a16:creationId xmlns:a16="http://schemas.microsoft.com/office/drawing/2014/main" id="{00000000-0008-0000-1700-000046000000}"/>
              </a:ext>
            </a:extLst>
          </xdr:cNvPr>
          <xdr:cNvSpPr txBox="1"/>
        </xdr:nvSpPr>
        <xdr:spPr>
          <a:xfrm>
            <a:off x="1058016" y="2681413"/>
            <a:ext cx="425116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WT</a:t>
            </a:r>
          </a:p>
        </xdr:txBody>
      </xdr:sp>
      <xdr:sp macro="" textlink="">
        <xdr:nvSpPr>
          <xdr:cNvPr id="71" name="TextBox 53">
            <a:extLst>
              <a:ext uri="{FF2B5EF4-FFF2-40B4-BE49-F238E27FC236}">
                <a16:creationId xmlns:a16="http://schemas.microsoft.com/office/drawing/2014/main" id="{00000000-0008-0000-1700-000047000000}"/>
              </a:ext>
            </a:extLst>
          </xdr:cNvPr>
          <xdr:cNvSpPr txBox="1"/>
        </xdr:nvSpPr>
        <xdr:spPr>
          <a:xfrm>
            <a:off x="1395980" y="2507324"/>
            <a:ext cx="7102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WDR11</a:t>
            </a:r>
          </a:p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RC</a:t>
            </a:r>
          </a:p>
        </xdr:txBody>
      </xdr:sp>
      <xdr:sp macro="" textlink="">
        <xdr:nvSpPr>
          <xdr:cNvPr id="72" name="TextBox 54">
            <a:extLst>
              <a:ext uri="{FF2B5EF4-FFF2-40B4-BE49-F238E27FC236}">
                <a16:creationId xmlns:a16="http://schemas.microsoft.com/office/drawing/2014/main" id="{00000000-0008-0000-1700-000048000000}"/>
              </a:ext>
            </a:extLst>
          </xdr:cNvPr>
          <xdr:cNvSpPr txBox="1"/>
        </xdr:nvSpPr>
        <xdr:spPr>
          <a:xfrm>
            <a:off x="2005562" y="2518315"/>
            <a:ext cx="7102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WDR11</a:t>
            </a:r>
          </a:p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MT</a:t>
            </a:r>
          </a:p>
        </xdr:txBody>
      </xdr:sp>
      <xdr:sp macro="" textlink="">
        <xdr:nvSpPr>
          <xdr:cNvPr id="73" name="TextBox 55">
            <a:extLst>
              <a:ext uri="{FF2B5EF4-FFF2-40B4-BE49-F238E27FC236}">
                <a16:creationId xmlns:a16="http://schemas.microsoft.com/office/drawing/2014/main" id="{00000000-0008-0000-1700-000049000000}"/>
              </a:ext>
            </a:extLst>
          </xdr:cNvPr>
          <xdr:cNvSpPr txBox="1"/>
        </xdr:nvSpPr>
        <xdr:spPr>
          <a:xfrm>
            <a:off x="2570556" y="2518315"/>
            <a:ext cx="710258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WDR11</a:t>
            </a:r>
          </a:p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KO</a:t>
            </a:r>
          </a:p>
        </xdr:txBody>
      </xdr:sp>
      <xdr:sp macro="" textlink="">
        <xdr:nvSpPr>
          <xdr:cNvPr id="74" name="TextBox 56">
            <a:extLst>
              <a:ext uri="{FF2B5EF4-FFF2-40B4-BE49-F238E27FC236}">
                <a16:creationId xmlns:a16="http://schemas.microsoft.com/office/drawing/2014/main" id="{00000000-0008-0000-1700-00004A000000}"/>
              </a:ext>
            </a:extLst>
          </xdr:cNvPr>
          <xdr:cNvSpPr txBox="1"/>
        </xdr:nvSpPr>
        <xdr:spPr>
          <a:xfrm>
            <a:off x="4204484" y="2614231"/>
            <a:ext cx="425116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WT</a:t>
            </a:r>
          </a:p>
        </xdr:txBody>
      </xdr:sp>
      <xdr:sp macro="" textlink="">
        <xdr:nvSpPr>
          <xdr:cNvPr id="75" name="TextBox 57">
            <a:extLst>
              <a:ext uri="{FF2B5EF4-FFF2-40B4-BE49-F238E27FC236}">
                <a16:creationId xmlns:a16="http://schemas.microsoft.com/office/drawing/2014/main" id="{00000000-0008-0000-1700-00004B000000}"/>
              </a:ext>
            </a:extLst>
          </xdr:cNvPr>
          <xdr:cNvSpPr txBox="1"/>
        </xdr:nvSpPr>
        <xdr:spPr>
          <a:xfrm>
            <a:off x="4604062" y="2440142"/>
            <a:ext cx="587019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IFT88</a:t>
            </a:r>
          </a:p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KO</a:t>
            </a:r>
          </a:p>
        </xdr:txBody>
      </xdr:sp>
      <xdr:sp macro="" textlink="">
        <xdr:nvSpPr>
          <xdr:cNvPr id="76" name="TextBox 58">
            <a:extLst>
              <a:ext uri="{FF2B5EF4-FFF2-40B4-BE49-F238E27FC236}">
                <a16:creationId xmlns:a16="http://schemas.microsoft.com/office/drawing/2014/main" id="{00000000-0008-0000-1700-00004C000000}"/>
              </a:ext>
            </a:extLst>
          </xdr:cNvPr>
          <xdr:cNvSpPr txBox="1"/>
        </xdr:nvSpPr>
        <xdr:spPr>
          <a:xfrm>
            <a:off x="174665" y="3200743"/>
            <a:ext cx="71320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 b="1" u="sng">
                <a:latin typeface="Arial" panose="020B0604020202020204" pitchFamily="34" charset="0"/>
                <a:cs typeface="Arial" panose="020B0604020202020204" pitchFamily="34" charset="0"/>
              </a:rPr>
              <a:t>WDR11</a:t>
            </a:r>
          </a:p>
        </xdr:txBody>
      </xdr:sp>
      <xdr:sp macro="" textlink="">
        <xdr:nvSpPr>
          <xdr:cNvPr id="77" name="TextBox 59">
            <a:extLst>
              <a:ext uri="{FF2B5EF4-FFF2-40B4-BE49-F238E27FC236}">
                <a16:creationId xmlns:a16="http://schemas.microsoft.com/office/drawing/2014/main" id="{00000000-0008-0000-1700-00004D000000}"/>
              </a:ext>
            </a:extLst>
          </xdr:cNvPr>
          <xdr:cNvSpPr txBox="1"/>
        </xdr:nvSpPr>
        <xdr:spPr>
          <a:xfrm>
            <a:off x="244738" y="4419175"/>
            <a:ext cx="73128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 b="1" u="sng">
                <a:latin typeface="Arial" panose="020B0604020202020204" pitchFamily="34" charset="0"/>
                <a:cs typeface="Arial" panose="020B0604020202020204" pitchFamily="34" charset="0"/>
              </a:rPr>
              <a:t>B-Actin</a:t>
            </a:r>
          </a:p>
        </xdr:txBody>
      </xdr:sp>
      <xdr:sp macro="" textlink="">
        <xdr:nvSpPr>
          <xdr:cNvPr id="78" name="TextBox 60">
            <a:extLst>
              <a:ext uri="{FF2B5EF4-FFF2-40B4-BE49-F238E27FC236}">
                <a16:creationId xmlns:a16="http://schemas.microsoft.com/office/drawing/2014/main" id="{00000000-0008-0000-1700-00004E000000}"/>
              </a:ext>
            </a:extLst>
          </xdr:cNvPr>
          <xdr:cNvSpPr txBox="1"/>
        </xdr:nvSpPr>
        <xdr:spPr>
          <a:xfrm>
            <a:off x="4417042" y="2069237"/>
            <a:ext cx="58701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 b="1" u="sng">
                <a:latin typeface="Arial" panose="020B0604020202020204" pitchFamily="34" charset="0"/>
                <a:cs typeface="Arial" panose="020B0604020202020204" pitchFamily="34" charset="0"/>
              </a:rPr>
              <a:t>IFT88</a:t>
            </a:r>
          </a:p>
        </xdr:txBody>
      </xdr:sp>
      <xdr:sp macro="" textlink="">
        <xdr:nvSpPr>
          <xdr:cNvPr id="79" name="TextBox 61">
            <a:extLst>
              <a:ext uri="{FF2B5EF4-FFF2-40B4-BE49-F238E27FC236}">
                <a16:creationId xmlns:a16="http://schemas.microsoft.com/office/drawing/2014/main" id="{00000000-0008-0000-1700-00004F000000}"/>
              </a:ext>
            </a:extLst>
          </xdr:cNvPr>
          <xdr:cNvSpPr txBox="1"/>
        </xdr:nvSpPr>
        <xdr:spPr>
          <a:xfrm>
            <a:off x="5777054" y="2069239"/>
            <a:ext cx="73128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 b="1" u="sng">
                <a:latin typeface="Arial" panose="020B0604020202020204" pitchFamily="34" charset="0"/>
                <a:cs typeface="Arial" panose="020B0604020202020204" pitchFamily="34" charset="0"/>
              </a:rPr>
              <a:t>B-Actin</a:t>
            </a:r>
          </a:p>
        </xdr:txBody>
      </xdr:sp>
      <xdr:sp macro="" textlink="">
        <xdr:nvSpPr>
          <xdr:cNvPr id="80" name="TextBox 62">
            <a:extLst>
              <a:ext uri="{FF2B5EF4-FFF2-40B4-BE49-F238E27FC236}">
                <a16:creationId xmlns:a16="http://schemas.microsoft.com/office/drawing/2014/main" id="{00000000-0008-0000-1700-000050000000}"/>
              </a:ext>
            </a:extLst>
          </xdr:cNvPr>
          <xdr:cNvSpPr txBox="1"/>
        </xdr:nvSpPr>
        <xdr:spPr>
          <a:xfrm>
            <a:off x="5672249" y="2626334"/>
            <a:ext cx="425116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WT</a:t>
            </a:r>
          </a:p>
        </xdr:txBody>
      </xdr:sp>
      <xdr:sp macro="" textlink="">
        <xdr:nvSpPr>
          <xdr:cNvPr id="81" name="TextBox 63">
            <a:extLst>
              <a:ext uri="{FF2B5EF4-FFF2-40B4-BE49-F238E27FC236}">
                <a16:creationId xmlns:a16="http://schemas.microsoft.com/office/drawing/2014/main" id="{00000000-0008-0000-1700-000051000000}"/>
              </a:ext>
            </a:extLst>
          </xdr:cNvPr>
          <xdr:cNvSpPr txBox="1"/>
        </xdr:nvSpPr>
        <xdr:spPr>
          <a:xfrm>
            <a:off x="6071829" y="2452245"/>
            <a:ext cx="587019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4572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IFT88</a:t>
            </a:r>
          </a:p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KO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9</xdr:col>
          <xdr:colOff>104775</xdr:colOff>
          <xdr:row>27</xdr:row>
          <xdr:rowOff>47625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8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10</xdr:col>
          <xdr:colOff>495300</xdr:colOff>
          <xdr:row>17</xdr:row>
          <xdr:rowOff>47625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9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375411</xdr:colOff>
      <xdr:row>28</xdr:row>
      <xdr:rowOff>137582</xdr:rowOff>
    </xdr:from>
    <xdr:to>
      <xdr:col>17</xdr:col>
      <xdr:colOff>359833</xdr:colOff>
      <xdr:row>43</xdr:row>
      <xdr:rowOff>177313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GrpSpPr/>
      </xdr:nvGrpSpPr>
      <xdr:grpSpPr>
        <a:xfrm>
          <a:off x="7127578" y="5810249"/>
          <a:ext cx="3709755" cy="2897231"/>
          <a:chOff x="440940" y="5249657"/>
          <a:chExt cx="2185853" cy="1449711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1A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7418"/>
          <a:stretch/>
        </xdr:blipFill>
        <xdr:spPr>
          <a:xfrm>
            <a:off x="617930" y="5249657"/>
            <a:ext cx="2008863" cy="221189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1A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6287" r="9437"/>
          <a:stretch/>
        </xdr:blipFill>
        <xdr:spPr>
          <a:xfrm>
            <a:off x="530571" y="5439308"/>
            <a:ext cx="2061941" cy="1260060"/>
          </a:xfrm>
          <a:prstGeom prst="rect">
            <a:avLst/>
          </a:prstGeom>
        </xdr:spPr>
      </xdr:pic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1A00-000018000000}"/>
              </a:ext>
            </a:extLst>
          </xdr:cNvPr>
          <xdr:cNvSpPr txBox="1"/>
        </xdr:nvSpPr>
        <xdr:spPr>
          <a:xfrm rot="16200000">
            <a:off x="-34040" y="5950884"/>
            <a:ext cx="1210588" cy="260628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600">
                <a:latin typeface="Arial" panose="020B0604020202020204" pitchFamily="34" charset="0"/>
                <a:cs typeface="Arial" panose="020B0604020202020204" pitchFamily="34" charset="0"/>
              </a:rPr>
              <a:t>Relative expression</a:t>
            </a:r>
          </a:p>
          <a:p>
            <a:pPr algn="ctr"/>
            <a:r>
              <a:rPr lang="en-GB" sz="1600">
                <a:latin typeface="Arial" panose="020B0604020202020204" pitchFamily="34" charset="0"/>
                <a:cs typeface="Arial" panose="020B0604020202020204" pitchFamily="34" charset="0"/>
              </a:rPr>
              <a:t>(normalised to Gapdh)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1A00-000019000000}"/>
              </a:ext>
            </a:extLst>
          </xdr:cNvPr>
          <xdr:cNvSpPr txBox="1"/>
        </xdr:nvSpPr>
        <xdr:spPr>
          <a:xfrm>
            <a:off x="1561541" y="5416658"/>
            <a:ext cx="486030" cy="156816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600" b="1">
                <a:latin typeface="Arial" panose="020B0604020202020204" pitchFamily="34" charset="0"/>
                <a:cs typeface="Arial" panose="020B0604020202020204" pitchFamily="34" charset="0"/>
              </a:rPr>
              <a:t>E10.5</a:t>
            </a:r>
          </a:p>
        </xdr:txBody>
      </xdr:sp>
    </xdr:grpSp>
    <xdr:clientData/>
  </xdr:twoCellAnchor>
  <xdr:twoCellAnchor>
    <xdr:from>
      <xdr:col>1</xdr:col>
      <xdr:colOff>256248</xdr:colOff>
      <xdr:row>52</xdr:row>
      <xdr:rowOff>17183</xdr:rowOff>
    </xdr:from>
    <xdr:to>
      <xdr:col>7</xdr:col>
      <xdr:colOff>464023</xdr:colOff>
      <xdr:row>67</xdr:row>
      <xdr:rowOff>121123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GrpSpPr/>
      </xdr:nvGrpSpPr>
      <xdr:grpSpPr>
        <a:xfrm>
          <a:off x="870081" y="10261850"/>
          <a:ext cx="3890775" cy="2961440"/>
          <a:chOff x="2525351" y="5406883"/>
          <a:chExt cx="2085012" cy="1371720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1A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60" t="17237"/>
          <a:stretch/>
        </xdr:blipFill>
        <xdr:spPr bwMode="auto">
          <a:xfrm>
            <a:off x="2525351" y="5478852"/>
            <a:ext cx="2085012" cy="12997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00000000-0008-0000-1A00-00001C000000}"/>
              </a:ext>
            </a:extLst>
          </xdr:cNvPr>
          <xdr:cNvSpPr txBox="1"/>
        </xdr:nvSpPr>
        <xdr:spPr>
          <a:xfrm>
            <a:off x="2834928" y="5406883"/>
            <a:ext cx="498855" cy="156816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600" b="1">
                <a:latin typeface="Arial" panose="020B0604020202020204" pitchFamily="34" charset="0"/>
                <a:cs typeface="Arial" panose="020B0604020202020204" pitchFamily="34" charset="0"/>
              </a:rPr>
              <a:t>Ptch1</a:t>
            </a:r>
          </a:p>
        </xdr:txBody>
      </xdr:sp>
    </xdr:grpSp>
    <xdr:clientData/>
  </xdr:twoCellAnchor>
  <xdr:twoCellAnchor>
    <xdr:from>
      <xdr:col>8</xdr:col>
      <xdr:colOff>430313</xdr:colOff>
      <xdr:row>51</xdr:row>
      <xdr:rowOff>67236</xdr:rowOff>
    </xdr:from>
    <xdr:to>
      <xdr:col>14</xdr:col>
      <xdr:colOff>205140</xdr:colOff>
      <xdr:row>67</xdr:row>
      <xdr:rowOff>36852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GrpSpPr/>
      </xdr:nvGrpSpPr>
      <xdr:grpSpPr>
        <a:xfrm>
          <a:off x="5340980" y="10121403"/>
          <a:ext cx="3500160" cy="3017616"/>
          <a:chOff x="4557110" y="5375672"/>
          <a:chExt cx="1812808" cy="1402931"/>
        </a:xfrm>
      </xdr:grpSpPr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1A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704" t="15058" r="9528"/>
          <a:stretch/>
        </xdr:blipFill>
        <xdr:spPr bwMode="auto">
          <a:xfrm>
            <a:off x="4557110" y="5480828"/>
            <a:ext cx="1812808" cy="1297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1A00-00001F000000}"/>
              </a:ext>
            </a:extLst>
          </xdr:cNvPr>
          <xdr:cNvSpPr txBox="1"/>
        </xdr:nvSpPr>
        <xdr:spPr>
          <a:xfrm>
            <a:off x="4875594" y="5375672"/>
            <a:ext cx="402674" cy="15681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600" b="1">
                <a:latin typeface="Arial" panose="020B0604020202020204" pitchFamily="34" charset="0"/>
                <a:cs typeface="Arial" panose="020B0604020202020204" pitchFamily="34" charset="0"/>
              </a:rPr>
              <a:t>Gli1</a:t>
            </a:r>
          </a:p>
        </xdr:txBody>
      </xdr:sp>
    </xdr:grpSp>
    <xdr:clientData/>
  </xdr:twoCellAnchor>
  <xdr:twoCellAnchor>
    <xdr:from>
      <xdr:col>15</xdr:col>
      <xdr:colOff>146431</xdr:colOff>
      <xdr:row>52</xdr:row>
      <xdr:rowOff>47065</xdr:rowOff>
    </xdr:from>
    <xdr:to>
      <xdr:col>20</xdr:col>
      <xdr:colOff>382782</xdr:colOff>
      <xdr:row>66</xdr:row>
      <xdr:rowOff>74130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pSpPr/>
      </xdr:nvGrpSpPr>
      <xdr:grpSpPr>
        <a:xfrm>
          <a:off x="9396264" y="10291732"/>
          <a:ext cx="3305518" cy="2694065"/>
          <a:chOff x="567491" y="6871662"/>
          <a:chExt cx="1795622" cy="1245643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1A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167" t="16487"/>
          <a:stretch/>
        </xdr:blipFill>
        <xdr:spPr bwMode="auto">
          <a:xfrm>
            <a:off x="567491" y="6974761"/>
            <a:ext cx="1795622" cy="11425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1A00-000022000000}"/>
              </a:ext>
            </a:extLst>
          </xdr:cNvPr>
          <xdr:cNvSpPr txBox="1"/>
        </xdr:nvSpPr>
        <xdr:spPr>
          <a:xfrm>
            <a:off x="800932" y="6871662"/>
            <a:ext cx="402674" cy="1565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600" b="1">
                <a:latin typeface="Arial" panose="020B0604020202020204" pitchFamily="34" charset="0"/>
                <a:cs typeface="Arial" panose="020B0604020202020204" pitchFamily="34" charset="0"/>
              </a:rPr>
              <a:t>Gli2</a:t>
            </a:r>
          </a:p>
        </xdr:txBody>
      </xdr:sp>
    </xdr:grpSp>
    <xdr:clientData/>
  </xdr:twoCellAnchor>
  <xdr:twoCellAnchor>
    <xdr:from>
      <xdr:col>21</xdr:col>
      <xdr:colOff>513976</xdr:colOff>
      <xdr:row>51</xdr:row>
      <xdr:rowOff>67235</xdr:rowOff>
    </xdr:from>
    <xdr:to>
      <xdr:col>27</xdr:col>
      <xdr:colOff>140446</xdr:colOff>
      <xdr:row>65</xdr:row>
      <xdr:rowOff>79936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GrpSpPr/>
      </xdr:nvGrpSpPr>
      <xdr:grpSpPr>
        <a:xfrm>
          <a:off x="13446809" y="10121402"/>
          <a:ext cx="3309470" cy="2679701"/>
          <a:chOff x="2400918" y="6876085"/>
          <a:chExt cx="1635813" cy="1241220"/>
        </a:xfrm>
      </xdr:grpSpPr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1A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907" t="18348" r="7512"/>
          <a:stretch/>
        </xdr:blipFill>
        <xdr:spPr bwMode="auto">
          <a:xfrm>
            <a:off x="2400918" y="6994774"/>
            <a:ext cx="1635813" cy="1122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1A00-000025000000}"/>
              </a:ext>
            </a:extLst>
          </xdr:cNvPr>
          <xdr:cNvSpPr txBox="1"/>
        </xdr:nvSpPr>
        <xdr:spPr>
          <a:xfrm>
            <a:off x="2644489" y="6876085"/>
            <a:ext cx="402674" cy="15681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600" b="1">
                <a:latin typeface="Arial" panose="020B0604020202020204" pitchFamily="34" charset="0"/>
                <a:cs typeface="Arial" panose="020B0604020202020204" pitchFamily="34" charset="0"/>
              </a:rPr>
              <a:t>Gli3</a:t>
            </a:r>
          </a:p>
        </xdr:txBody>
      </xdr:sp>
    </xdr:grpSp>
    <xdr:clientData/>
  </xdr:twoCellAnchor>
  <xdr:twoCellAnchor>
    <xdr:from>
      <xdr:col>1</xdr:col>
      <xdr:colOff>521151</xdr:colOff>
      <xdr:row>49</xdr:row>
      <xdr:rowOff>56029</xdr:rowOff>
    </xdr:from>
    <xdr:to>
      <xdr:col>7</xdr:col>
      <xdr:colOff>557323</xdr:colOff>
      <xdr:row>51</xdr:row>
      <xdr:rowOff>163765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7418"/>
        <a:stretch/>
      </xdr:blipFill>
      <xdr:spPr>
        <a:xfrm>
          <a:off x="1187901" y="9952504"/>
          <a:ext cx="4474822" cy="507786"/>
        </a:xfrm>
        <a:prstGeom prst="rect">
          <a:avLst/>
        </a:prstGeom>
      </xdr:spPr>
    </xdr:pic>
    <xdr:clientData/>
  </xdr:twoCellAnchor>
  <xdr:twoCellAnchor>
    <xdr:from>
      <xdr:col>0</xdr:col>
      <xdr:colOff>241315</xdr:colOff>
      <xdr:row>52</xdr:row>
      <xdr:rowOff>55156</xdr:rowOff>
    </xdr:from>
    <xdr:to>
      <xdr:col>1</xdr:col>
      <xdr:colOff>152990</xdr:colOff>
      <xdr:row>65</xdr:row>
      <xdr:rowOff>192224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 txBox="1"/>
      </xdr:nvSpPr>
      <xdr:spPr>
        <a:xfrm rot="16200000">
          <a:off x="-838169" y="11631190"/>
          <a:ext cx="2737393" cy="578425"/>
        </a:xfrm>
        <a:prstGeom prst="rect">
          <a:avLst/>
        </a:prstGeom>
        <a:solidFill>
          <a:schemeClr val="bg1"/>
        </a:solidFill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600">
              <a:latin typeface="Arial" panose="020B0604020202020204" pitchFamily="34" charset="0"/>
              <a:cs typeface="Arial" panose="020B0604020202020204" pitchFamily="34" charset="0"/>
            </a:rPr>
            <a:t>Relative expression</a:t>
          </a:r>
        </a:p>
        <a:p>
          <a:pPr algn="ctr"/>
          <a:r>
            <a:rPr lang="en-GB" sz="1600">
              <a:latin typeface="Arial" panose="020B0604020202020204" pitchFamily="34" charset="0"/>
              <a:cs typeface="Arial" panose="020B0604020202020204" pitchFamily="34" charset="0"/>
            </a:rPr>
            <a:t>(normalised to Gapdh)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27</xdr:row>
          <xdr:rowOff>9525</xdr:rowOff>
        </xdr:from>
        <xdr:to>
          <xdr:col>9</xdr:col>
          <xdr:colOff>123825</xdr:colOff>
          <xdr:row>47</xdr:row>
          <xdr:rowOff>114300</xdr:rowOff>
        </xdr:to>
        <xdr:sp macro="" textlink="">
          <xdr:nvSpPr>
            <xdr:cNvPr id="27651" name="Object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1A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217715</xdr:colOff>
      <xdr:row>6</xdr:row>
      <xdr:rowOff>125187</xdr:rowOff>
    </xdr:from>
    <xdr:ext cx="2786745" cy="34630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44621"/>
        <a:stretch/>
      </xdr:blipFill>
      <xdr:spPr>
        <a:xfrm>
          <a:off x="12962165" y="1430112"/>
          <a:ext cx="2786745" cy="3463017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4</xdr:col>
          <xdr:colOff>504825</xdr:colOff>
          <xdr:row>20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C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531460</xdr:colOff>
      <xdr:row>2</xdr:row>
      <xdr:rowOff>41056</xdr:rowOff>
    </xdr:from>
    <xdr:to>
      <xdr:col>10</xdr:col>
      <xdr:colOff>346547</xdr:colOff>
      <xdr:row>62</xdr:row>
      <xdr:rowOff>10581</xdr:rowOff>
    </xdr:to>
    <xdr:grpSp>
      <xdr:nvGrpSpPr>
        <xdr:cNvPr id="2" name="Group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3593067" y="415252"/>
          <a:ext cx="2876694" cy="11195418"/>
          <a:chOff x="-252791" y="2787863"/>
          <a:chExt cx="2232242" cy="7797183"/>
        </a:xfrm>
      </xdr:grpSpPr>
      <xdr:pic>
        <xdr:nvPicPr>
          <xdr:cNvPr id="3" name="Picture 20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6683"/>
          <a:stretch/>
        </xdr:blipFill>
        <xdr:spPr>
          <a:xfrm>
            <a:off x="-188639" y="6956831"/>
            <a:ext cx="1113559" cy="1463295"/>
          </a:xfrm>
          <a:prstGeom prst="rect">
            <a:avLst/>
          </a:prstGeom>
        </xdr:spPr>
      </xdr:pic>
      <xdr:pic>
        <xdr:nvPicPr>
          <xdr:cNvPr id="4" name="Picture 204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5583"/>
          <a:stretch/>
        </xdr:blipFill>
        <xdr:spPr>
          <a:xfrm>
            <a:off x="-162896" y="3122631"/>
            <a:ext cx="1231162" cy="1519268"/>
          </a:xfrm>
          <a:prstGeom prst="rect">
            <a:avLst/>
          </a:prstGeom>
        </xdr:spPr>
      </xdr:pic>
      <xdr:pic>
        <xdr:nvPicPr>
          <xdr:cNvPr id="5" name="Picture 205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8026"/>
          <a:stretch/>
        </xdr:blipFill>
        <xdr:spPr>
          <a:xfrm>
            <a:off x="-252791" y="5028103"/>
            <a:ext cx="1185902" cy="1457614"/>
          </a:xfrm>
          <a:prstGeom prst="rect">
            <a:avLst/>
          </a:prstGeom>
        </xdr:spPr>
      </xdr:pic>
      <xdr:pic>
        <xdr:nvPicPr>
          <xdr:cNvPr id="6" name="Picture 206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409" t="3802" r="8120" b="86348"/>
          <a:stretch/>
        </xdr:blipFill>
        <xdr:spPr>
          <a:xfrm>
            <a:off x="-164467" y="2787863"/>
            <a:ext cx="2143918" cy="239758"/>
          </a:xfrm>
          <a:prstGeom prst="rect">
            <a:avLst/>
          </a:prstGeom>
        </xdr:spPr>
      </xdr:pic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6138"/>
          <a:stretch/>
        </xdr:blipFill>
        <xdr:spPr>
          <a:xfrm>
            <a:off x="-157709" y="9108308"/>
            <a:ext cx="1135297" cy="1476738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67</xdr:row>
      <xdr:rowOff>0</xdr:rowOff>
    </xdr:from>
    <xdr:to>
      <xdr:col>9</xdr:col>
      <xdr:colOff>198809</xdr:colOff>
      <xdr:row>76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62425" y="12954000"/>
          <a:ext cx="2027609" cy="1866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8</xdr:col>
          <xdr:colOff>447675</xdr:colOff>
          <xdr:row>12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9</xdr:col>
          <xdr:colOff>57150</xdr:colOff>
          <xdr:row>13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1</xdr:row>
          <xdr:rowOff>47625</xdr:rowOff>
        </xdr:from>
        <xdr:to>
          <xdr:col>8</xdr:col>
          <xdr:colOff>561975</xdr:colOff>
          <xdr:row>13</xdr:row>
          <xdr:rowOff>104775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581124</xdr:colOff>
      <xdr:row>50</xdr:row>
      <xdr:rowOff>35033</xdr:rowOff>
    </xdr:to>
    <xdr:grpSp>
      <xdr:nvGrpSpPr>
        <xdr:cNvPr id="339" name="Group 338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GrpSpPr/>
      </xdr:nvGrpSpPr>
      <xdr:grpSpPr>
        <a:xfrm>
          <a:off x="0" y="0"/>
          <a:ext cx="6677124" cy="9560033"/>
          <a:chOff x="180876" y="120634"/>
          <a:chExt cx="6677124" cy="9560033"/>
        </a:xfrm>
      </xdr:grpSpPr>
      <xdr:sp macro="" textlink="">
        <xdr:nvSpPr>
          <xdr:cNvPr id="340" name="TextBox 45">
            <a:extLst>
              <a:ext uri="{FF2B5EF4-FFF2-40B4-BE49-F238E27FC236}">
                <a16:creationId xmlns:a16="http://schemas.microsoft.com/office/drawing/2014/main" id="{00000000-0008-0000-0600-000054010000}"/>
              </a:ext>
            </a:extLst>
          </xdr:cNvPr>
          <xdr:cNvSpPr txBox="1"/>
        </xdr:nvSpPr>
        <xdr:spPr>
          <a:xfrm>
            <a:off x="180876" y="120634"/>
            <a:ext cx="96051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400">
                <a:latin typeface="Arial" panose="020B0604020202020204" pitchFamily="34" charset="0"/>
                <a:cs typeface="Arial" panose="020B0604020202020204" pitchFamily="34" charset="0"/>
              </a:rPr>
              <a:t>Figure 4A</a:t>
            </a:r>
          </a:p>
        </xdr:txBody>
      </xdr:sp>
      <xdr:pic>
        <xdr:nvPicPr>
          <xdr:cNvPr id="341" name="Picture 340">
            <a:extLst>
              <a:ext uri="{FF2B5EF4-FFF2-40B4-BE49-F238E27FC236}">
                <a16:creationId xmlns:a16="http://schemas.microsoft.com/office/drawing/2014/main" id="{00000000-0008-0000-0600-00005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12893" y="7899401"/>
            <a:ext cx="712269" cy="1703672"/>
          </a:xfrm>
          <a:prstGeom prst="rect">
            <a:avLst/>
          </a:prstGeom>
        </xdr:spPr>
      </xdr:pic>
      <xdr:pic>
        <xdr:nvPicPr>
          <xdr:cNvPr id="342" name="Picture 341">
            <a:extLst>
              <a:ext uri="{FF2B5EF4-FFF2-40B4-BE49-F238E27FC236}">
                <a16:creationId xmlns:a16="http://schemas.microsoft.com/office/drawing/2014/main" id="{00000000-0008-0000-0600-00005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3610" y="7899401"/>
            <a:ext cx="693019" cy="1694046"/>
          </a:xfrm>
          <a:prstGeom prst="rect">
            <a:avLst/>
          </a:prstGeom>
        </xdr:spPr>
      </xdr:pic>
      <xdr:pic>
        <xdr:nvPicPr>
          <xdr:cNvPr id="343" name="Picture 342">
            <a:extLst>
              <a:ext uri="{FF2B5EF4-FFF2-40B4-BE49-F238E27FC236}">
                <a16:creationId xmlns:a16="http://schemas.microsoft.com/office/drawing/2014/main" id="{00000000-0008-0000-0600-00005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12850" y="6096271"/>
            <a:ext cx="683394" cy="1703672"/>
          </a:xfrm>
          <a:prstGeom prst="rect">
            <a:avLst/>
          </a:prstGeom>
        </xdr:spPr>
      </xdr:pic>
      <xdr:pic>
        <xdr:nvPicPr>
          <xdr:cNvPr id="344" name="Picture 343">
            <a:extLst>
              <a:ext uri="{FF2B5EF4-FFF2-40B4-BE49-F238E27FC236}">
                <a16:creationId xmlns:a16="http://schemas.microsoft.com/office/drawing/2014/main" id="{00000000-0008-0000-0600-00005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3610" y="6097469"/>
            <a:ext cx="693019" cy="1703672"/>
          </a:xfrm>
          <a:prstGeom prst="rect">
            <a:avLst/>
          </a:prstGeom>
        </xdr:spPr>
      </xdr:pic>
      <xdr:pic>
        <xdr:nvPicPr>
          <xdr:cNvPr id="345" name="Picture 344">
            <a:extLst>
              <a:ext uri="{FF2B5EF4-FFF2-40B4-BE49-F238E27FC236}">
                <a16:creationId xmlns:a16="http://schemas.microsoft.com/office/drawing/2014/main" id="{00000000-0008-0000-0600-00005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20028" y="4429435"/>
            <a:ext cx="683148" cy="1609859"/>
          </a:xfrm>
          <a:prstGeom prst="rect">
            <a:avLst/>
          </a:prstGeom>
        </xdr:spPr>
      </xdr:pic>
      <xdr:pic>
        <xdr:nvPicPr>
          <xdr:cNvPr id="346" name="Picture 345">
            <a:extLst>
              <a:ext uri="{FF2B5EF4-FFF2-40B4-BE49-F238E27FC236}">
                <a16:creationId xmlns:a16="http://schemas.microsoft.com/office/drawing/2014/main" id="{00000000-0008-0000-0600-00005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3522" y="4435092"/>
            <a:ext cx="656823" cy="1609859"/>
          </a:xfrm>
          <a:prstGeom prst="rect">
            <a:avLst/>
          </a:prstGeom>
        </xdr:spPr>
      </xdr:pic>
      <xdr:pic>
        <xdr:nvPicPr>
          <xdr:cNvPr id="347" name="Picture 346">
            <a:extLst>
              <a:ext uri="{FF2B5EF4-FFF2-40B4-BE49-F238E27FC236}">
                <a16:creationId xmlns:a16="http://schemas.microsoft.com/office/drawing/2014/main" id="{00000000-0008-0000-0600-00005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9217" y="2775160"/>
            <a:ext cx="683394" cy="1578543"/>
          </a:xfrm>
          <a:prstGeom prst="rect">
            <a:avLst/>
          </a:prstGeom>
        </xdr:spPr>
      </xdr:pic>
      <xdr:pic>
        <xdr:nvPicPr>
          <xdr:cNvPr id="348" name="Picture 347">
            <a:extLst>
              <a:ext uri="{FF2B5EF4-FFF2-40B4-BE49-F238E27FC236}">
                <a16:creationId xmlns:a16="http://schemas.microsoft.com/office/drawing/2014/main" id="{00000000-0008-0000-0600-00005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23966" y="2775081"/>
            <a:ext cx="683394" cy="1578543"/>
          </a:xfrm>
          <a:prstGeom prst="rect">
            <a:avLst/>
          </a:prstGeom>
        </xdr:spPr>
      </xdr:pic>
      <xdr:pic>
        <xdr:nvPicPr>
          <xdr:cNvPr id="349" name="Picture 348">
            <a:extLst>
              <a:ext uri="{FF2B5EF4-FFF2-40B4-BE49-F238E27FC236}">
                <a16:creationId xmlns:a16="http://schemas.microsoft.com/office/drawing/2014/main" id="{00000000-0008-0000-0600-00005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40579" y="1029895"/>
            <a:ext cx="723900" cy="1701800"/>
          </a:xfrm>
          <a:prstGeom prst="rect">
            <a:avLst/>
          </a:prstGeom>
        </xdr:spPr>
      </xdr:pic>
      <xdr:pic>
        <xdr:nvPicPr>
          <xdr:cNvPr id="350" name="Picture 349">
            <a:extLst>
              <a:ext uri="{FF2B5EF4-FFF2-40B4-BE49-F238E27FC236}">
                <a16:creationId xmlns:a16="http://schemas.microsoft.com/office/drawing/2014/main" id="{00000000-0008-0000-0600-00005E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2927" y="1020142"/>
            <a:ext cx="669701" cy="1712890"/>
          </a:xfrm>
          <a:prstGeom prst="rect">
            <a:avLst/>
          </a:prstGeom>
        </xdr:spPr>
      </xdr:pic>
      <xdr:sp macro="" textlink="">
        <xdr:nvSpPr>
          <xdr:cNvPr id="351" name="TextBox 58">
            <a:extLst>
              <a:ext uri="{FF2B5EF4-FFF2-40B4-BE49-F238E27FC236}">
                <a16:creationId xmlns:a16="http://schemas.microsoft.com/office/drawing/2014/main" id="{00000000-0008-0000-0600-00005F010000}"/>
              </a:ext>
            </a:extLst>
          </xdr:cNvPr>
          <xdr:cNvSpPr txBox="1"/>
        </xdr:nvSpPr>
        <xdr:spPr>
          <a:xfrm>
            <a:off x="1817447" y="2472937"/>
            <a:ext cx="651140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IFT20</a:t>
            </a:r>
          </a:p>
        </xdr:txBody>
      </xdr:sp>
      <xdr:sp macro="" textlink="">
        <xdr:nvSpPr>
          <xdr:cNvPr id="352" name="TextBox 61">
            <a:extLst>
              <a:ext uri="{FF2B5EF4-FFF2-40B4-BE49-F238E27FC236}">
                <a16:creationId xmlns:a16="http://schemas.microsoft.com/office/drawing/2014/main" id="{00000000-0008-0000-0600-000060010000}"/>
              </a:ext>
            </a:extLst>
          </xdr:cNvPr>
          <xdr:cNvSpPr txBox="1"/>
        </xdr:nvSpPr>
        <xdr:spPr>
          <a:xfrm>
            <a:off x="1757059" y="4868186"/>
            <a:ext cx="651140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IFT88</a:t>
            </a:r>
          </a:p>
        </xdr:txBody>
      </xdr:sp>
      <xdr:sp macro="" textlink="">
        <xdr:nvSpPr>
          <xdr:cNvPr id="353" name="TextBox 35">
            <a:extLst>
              <a:ext uri="{FF2B5EF4-FFF2-40B4-BE49-F238E27FC236}">
                <a16:creationId xmlns:a16="http://schemas.microsoft.com/office/drawing/2014/main" id="{00000000-0008-0000-0600-000061010000}"/>
              </a:ext>
            </a:extLst>
          </xdr:cNvPr>
          <xdr:cNvSpPr txBox="1"/>
        </xdr:nvSpPr>
        <xdr:spPr>
          <a:xfrm>
            <a:off x="2530685" y="613850"/>
            <a:ext cx="441146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200" b="1" u="sng">
                <a:latin typeface="Arial" panose="020B0604020202020204" pitchFamily="34" charset="0"/>
                <a:cs typeface="Arial" panose="020B0604020202020204" pitchFamily="34" charset="0"/>
              </a:rPr>
              <a:t>WB</a:t>
            </a:r>
          </a:p>
        </xdr:txBody>
      </xdr:sp>
      <xdr:sp macro="" textlink="">
        <xdr:nvSpPr>
          <xdr:cNvPr id="354" name="TextBox 38">
            <a:extLst>
              <a:ext uri="{FF2B5EF4-FFF2-40B4-BE49-F238E27FC236}">
                <a16:creationId xmlns:a16="http://schemas.microsoft.com/office/drawing/2014/main" id="{00000000-0008-0000-0600-000062010000}"/>
              </a:ext>
            </a:extLst>
          </xdr:cNvPr>
          <xdr:cNvSpPr txBox="1"/>
        </xdr:nvSpPr>
        <xdr:spPr>
          <a:xfrm>
            <a:off x="3653183" y="566056"/>
            <a:ext cx="671979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200" b="1" u="sng">
                <a:latin typeface="Arial" panose="020B0604020202020204" pitchFamily="34" charset="0"/>
                <a:cs typeface="Arial" panose="020B0604020202020204" pitchFamily="34" charset="0"/>
              </a:rPr>
              <a:t>Myc IP</a:t>
            </a:r>
          </a:p>
        </xdr:txBody>
      </xdr:sp>
      <xdr:grpSp>
        <xdr:nvGrpSpPr>
          <xdr:cNvPr id="355" name="Group 354">
            <a:extLst>
              <a:ext uri="{FF2B5EF4-FFF2-40B4-BE49-F238E27FC236}">
                <a16:creationId xmlns:a16="http://schemas.microsoft.com/office/drawing/2014/main" id="{00000000-0008-0000-0600-000063010000}"/>
              </a:ext>
            </a:extLst>
          </xdr:cNvPr>
          <xdr:cNvGrpSpPr/>
        </xdr:nvGrpSpPr>
        <xdr:grpSpPr>
          <a:xfrm>
            <a:off x="3124516" y="957064"/>
            <a:ext cx="511483" cy="1739299"/>
            <a:chOff x="4389376" y="1974599"/>
            <a:chExt cx="511483" cy="2131865"/>
          </a:xfrm>
        </xdr:grpSpPr>
        <xdr:sp macro="" textlink="">
          <xdr:nvSpPr>
            <xdr:cNvPr id="481" name="TextBox 114">
              <a:extLst>
                <a:ext uri="{FF2B5EF4-FFF2-40B4-BE49-F238E27FC236}">
                  <a16:creationId xmlns:a16="http://schemas.microsoft.com/office/drawing/2014/main" id="{00000000-0008-0000-0600-0000E1010000}"/>
                </a:ext>
              </a:extLst>
            </xdr:cNvPr>
            <xdr:cNvSpPr txBox="1"/>
          </xdr:nvSpPr>
          <xdr:spPr>
            <a:xfrm>
              <a:off x="4434859" y="1974599"/>
              <a:ext cx="396326" cy="21318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246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180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100</a:t>
              </a:r>
            </a:p>
            <a:p>
              <a:pPr algn="r"/>
              <a:endParaRPr lang="en-GB" sz="6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75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63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48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22</a:t>
              </a:r>
            </a:p>
          </xdr:txBody>
        </xdr:sp>
        <xdr:grpSp>
          <xdr:nvGrpSpPr>
            <xdr:cNvPr id="482" name="Group 481">
              <a:extLst>
                <a:ext uri="{FF2B5EF4-FFF2-40B4-BE49-F238E27FC236}">
                  <a16:creationId xmlns:a16="http://schemas.microsoft.com/office/drawing/2014/main" id="{00000000-0008-0000-0600-0000E2010000}"/>
                </a:ext>
              </a:extLst>
            </xdr:cNvPr>
            <xdr:cNvGrpSpPr/>
          </xdr:nvGrpSpPr>
          <xdr:grpSpPr>
            <a:xfrm>
              <a:off x="4389376" y="2103044"/>
              <a:ext cx="110714" cy="1785264"/>
              <a:chOff x="4473174" y="2078476"/>
              <a:chExt cx="110714" cy="1785264"/>
            </a:xfrm>
          </xdr:grpSpPr>
          <xdr:grpSp>
            <xdr:nvGrpSpPr>
              <xdr:cNvPr id="495" name="Group 494">
                <a:extLst>
                  <a:ext uri="{FF2B5EF4-FFF2-40B4-BE49-F238E27FC236}">
                    <a16:creationId xmlns:a16="http://schemas.microsoft.com/office/drawing/2014/main" id="{00000000-0008-0000-0600-0000EF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497" name="Group 496">
                  <a:extLst>
                    <a:ext uri="{FF2B5EF4-FFF2-40B4-BE49-F238E27FC236}">
                      <a16:creationId xmlns:a16="http://schemas.microsoft.com/office/drawing/2014/main" id="{00000000-0008-0000-0600-0000F1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1066802"/>
                  <a:chOff x="3140143" y="2547256"/>
                  <a:chExt cx="105071" cy="1066802"/>
                </a:xfrm>
              </xdr:grpSpPr>
              <xdr:cxnSp macro="">
                <xdr:nvCxnSpPr>
                  <xdr:cNvPr id="500" name="Straight Connector 499">
                    <a:extLst>
                      <a:ext uri="{FF2B5EF4-FFF2-40B4-BE49-F238E27FC236}">
                        <a16:creationId xmlns:a16="http://schemas.microsoft.com/office/drawing/2014/main" id="{00000000-0008-0000-0600-0000F4010000}"/>
                      </a:ext>
                    </a:extLst>
                  </xdr:cNvPr>
                  <xdr:cNvCxnSpPr/>
                </xdr:nvCxnSpPr>
                <xdr:spPr>
                  <a:xfrm>
                    <a:off x="3140143" y="361405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1" name="Straight Connector 500">
                    <a:extLst>
                      <a:ext uri="{FF2B5EF4-FFF2-40B4-BE49-F238E27FC236}">
                        <a16:creationId xmlns:a16="http://schemas.microsoft.com/office/drawing/2014/main" id="{00000000-0008-0000-0600-0000F5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2" name="Straight Connector 501">
                    <a:extLst>
                      <a:ext uri="{FF2B5EF4-FFF2-40B4-BE49-F238E27FC236}">
                        <a16:creationId xmlns:a16="http://schemas.microsoft.com/office/drawing/2014/main" id="{00000000-0008-0000-0600-0000F6010000}"/>
                      </a:ext>
                    </a:extLst>
                  </xdr:cNvPr>
                  <xdr:cNvCxnSpPr/>
                </xdr:nvCxnSpPr>
                <xdr:spPr>
                  <a:xfrm>
                    <a:off x="3140143" y="312419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3" name="Straight Connector 502">
                    <a:extLst>
                      <a:ext uri="{FF2B5EF4-FFF2-40B4-BE49-F238E27FC236}">
                        <a16:creationId xmlns:a16="http://schemas.microsoft.com/office/drawing/2014/main" id="{00000000-0008-0000-0600-0000F7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4" name="Straight Connector 503">
                    <a:extLst>
                      <a:ext uri="{FF2B5EF4-FFF2-40B4-BE49-F238E27FC236}">
                        <a16:creationId xmlns:a16="http://schemas.microsoft.com/office/drawing/2014/main" id="{00000000-0008-0000-0600-0000F8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5" name="Straight Connector 504">
                    <a:extLst>
                      <a:ext uri="{FF2B5EF4-FFF2-40B4-BE49-F238E27FC236}">
                        <a16:creationId xmlns:a16="http://schemas.microsoft.com/office/drawing/2014/main" id="{00000000-0008-0000-0600-0000F9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98" name="Straight Connector 497">
                  <a:extLst>
                    <a:ext uri="{FF2B5EF4-FFF2-40B4-BE49-F238E27FC236}">
                      <a16:creationId xmlns:a16="http://schemas.microsoft.com/office/drawing/2014/main" id="{00000000-0008-0000-0600-0000F2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99" name="Straight Connector 498">
                  <a:extLst>
                    <a:ext uri="{FF2B5EF4-FFF2-40B4-BE49-F238E27FC236}">
                      <a16:creationId xmlns:a16="http://schemas.microsoft.com/office/drawing/2014/main" id="{00000000-0008-0000-0600-0000F3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96" name="Straight Connector 495">
                <a:extLst>
                  <a:ext uri="{FF2B5EF4-FFF2-40B4-BE49-F238E27FC236}">
                    <a16:creationId xmlns:a16="http://schemas.microsoft.com/office/drawing/2014/main" id="{00000000-0008-0000-0600-0000F0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483" name="Group 482">
              <a:extLst>
                <a:ext uri="{FF2B5EF4-FFF2-40B4-BE49-F238E27FC236}">
                  <a16:creationId xmlns:a16="http://schemas.microsoft.com/office/drawing/2014/main" id="{00000000-0008-0000-0600-0000E3010000}"/>
                </a:ext>
              </a:extLst>
            </xdr:cNvPr>
            <xdr:cNvGrpSpPr/>
          </xdr:nvGrpSpPr>
          <xdr:grpSpPr>
            <a:xfrm>
              <a:off x="4790145" y="2107563"/>
              <a:ext cx="110714" cy="1785264"/>
              <a:chOff x="4473174" y="2078476"/>
              <a:chExt cx="110714" cy="1785264"/>
            </a:xfrm>
          </xdr:grpSpPr>
          <xdr:grpSp>
            <xdr:nvGrpSpPr>
              <xdr:cNvPr id="484" name="Group 483">
                <a:extLst>
                  <a:ext uri="{FF2B5EF4-FFF2-40B4-BE49-F238E27FC236}">
                    <a16:creationId xmlns:a16="http://schemas.microsoft.com/office/drawing/2014/main" id="{00000000-0008-0000-0600-0000E4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486" name="Group 485">
                  <a:extLst>
                    <a:ext uri="{FF2B5EF4-FFF2-40B4-BE49-F238E27FC236}">
                      <a16:creationId xmlns:a16="http://schemas.microsoft.com/office/drawing/2014/main" id="{00000000-0008-0000-0600-0000E6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1066802"/>
                  <a:chOff x="3140143" y="2547256"/>
                  <a:chExt cx="105071" cy="1066802"/>
                </a:xfrm>
              </xdr:grpSpPr>
              <xdr:cxnSp macro="">
                <xdr:nvCxnSpPr>
                  <xdr:cNvPr id="489" name="Straight Connector 488">
                    <a:extLst>
                      <a:ext uri="{FF2B5EF4-FFF2-40B4-BE49-F238E27FC236}">
                        <a16:creationId xmlns:a16="http://schemas.microsoft.com/office/drawing/2014/main" id="{00000000-0008-0000-0600-0000E9010000}"/>
                      </a:ext>
                    </a:extLst>
                  </xdr:cNvPr>
                  <xdr:cNvCxnSpPr/>
                </xdr:nvCxnSpPr>
                <xdr:spPr>
                  <a:xfrm>
                    <a:off x="3140143" y="361405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0" name="Straight Connector 489">
                    <a:extLst>
                      <a:ext uri="{FF2B5EF4-FFF2-40B4-BE49-F238E27FC236}">
                        <a16:creationId xmlns:a16="http://schemas.microsoft.com/office/drawing/2014/main" id="{00000000-0008-0000-0600-0000EA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1" name="Straight Connector 490">
                    <a:extLst>
                      <a:ext uri="{FF2B5EF4-FFF2-40B4-BE49-F238E27FC236}">
                        <a16:creationId xmlns:a16="http://schemas.microsoft.com/office/drawing/2014/main" id="{00000000-0008-0000-0600-0000EB010000}"/>
                      </a:ext>
                    </a:extLst>
                  </xdr:cNvPr>
                  <xdr:cNvCxnSpPr/>
                </xdr:nvCxnSpPr>
                <xdr:spPr>
                  <a:xfrm>
                    <a:off x="3140143" y="312419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2" name="Straight Connector 491">
                    <a:extLst>
                      <a:ext uri="{FF2B5EF4-FFF2-40B4-BE49-F238E27FC236}">
                        <a16:creationId xmlns:a16="http://schemas.microsoft.com/office/drawing/2014/main" id="{00000000-0008-0000-0600-0000EC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3" name="Straight Connector 492">
                    <a:extLst>
                      <a:ext uri="{FF2B5EF4-FFF2-40B4-BE49-F238E27FC236}">
                        <a16:creationId xmlns:a16="http://schemas.microsoft.com/office/drawing/2014/main" id="{00000000-0008-0000-0600-0000ED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94" name="Straight Connector 493">
                    <a:extLst>
                      <a:ext uri="{FF2B5EF4-FFF2-40B4-BE49-F238E27FC236}">
                        <a16:creationId xmlns:a16="http://schemas.microsoft.com/office/drawing/2014/main" id="{00000000-0008-0000-0600-0000EE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87" name="Straight Connector 486">
                  <a:extLst>
                    <a:ext uri="{FF2B5EF4-FFF2-40B4-BE49-F238E27FC236}">
                      <a16:creationId xmlns:a16="http://schemas.microsoft.com/office/drawing/2014/main" id="{00000000-0008-0000-0600-0000E7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88" name="Straight Connector 487">
                  <a:extLst>
                    <a:ext uri="{FF2B5EF4-FFF2-40B4-BE49-F238E27FC236}">
                      <a16:creationId xmlns:a16="http://schemas.microsoft.com/office/drawing/2014/main" id="{00000000-0008-0000-0600-0000E8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85" name="Straight Connector 484">
                <a:extLst>
                  <a:ext uri="{FF2B5EF4-FFF2-40B4-BE49-F238E27FC236}">
                    <a16:creationId xmlns:a16="http://schemas.microsoft.com/office/drawing/2014/main" id="{00000000-0008-0000-0600-0000E5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356" name="Rectangle 355">
            <a:extLst>
              <a:ext uri="{FF2B5EF4-FFF2-40B4-BE49-F238E27FC236}">
                <a16:creationId xmlns:a16="http://schemas.microsoft.com/office/drawing/2014/main" id="{00000000-0008-0000-0600-000064010000}"/>
              </a:ext>
            </a:extLst>
          </xdr:cNvPr>
          <xdr:cNvSpPr/>
        </xdr:nvSpPr>
        <xdr:spPr>
          <a:xfrm>
            <a:off x="3643234" y="2422707"/>
            <a:ext cx="698010" cy="275580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57" name="Rectangle 356">
            <a:extLst>
              <a:ext uri="{FF2B5EF4-FFF2-40B4-BE49-F238E27FC236}">
                <a16:creationId xmlns:a16="http://schemas.microsoft.com/office/drawing/2014/main" id="{00000000-0008-0000-0600-000065010000}"/>
              </a:ext>
            </a:extLst>
          </xdr:cNvPr>
          <xdr:cNvSpPr/>
        </xdr:nvSpPr>
        <xdr:spPr>
          <a:xfrm>
            <a:off x="2463468" y="2437135"/>
            <a:ext cx="656623" cy="273606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grpSp>
        <xdr:nvGrpSpPr>
          <xdr:cNvPr id="358" name="Group 357">
            <a:extLst>
              <a:ext uri="{FF2B5EF4-FFF2-40B4-BE49-F238E27FC236}">
                <a16:creationId xmlns:a16="http://schemas.microsoft.com/office/drawing/2014/main" id="{00000000-0008-0000-0600-000066010000}"/>
              </a:ext>
            </a:extLst>
          </xdr:cNvPr>
          <xdr:cNvGrpSpPr/>
        </xdr:nvGrpSpPr>
        <xdr:grpSpPr>
          <a:xfrm>
            <a:off x="3129096" y="2693138"/>
            <a:ext cx="511483" cy="1723549"/>
            <a:chOff x="4389376" y="1974599"/>
            <a:chExt cx="511483" cy="2026164"/>
          </a:xfrm>
        </xdr:grpSpPr>
        <xdr:sp macro="" textlink="">
          <xdr:nvSpPr>
            <xdr:cNvPr id="456" name="TextBox 140">
              <a:extLst>
                <a:ext uri="{FF2B5EF4-FFF2-40B4-BE49-F238E27FC236}">
                  <a16:creationId xmlns:a16="http://schemas.microsoft.com/office/drawing/2014/main" id="{00000000-0008-0000-0600-0000C8010000}"/>
                </a:ext>
              </a:extLst>
            </xdr:cNvPr>
            <xdr:cNvSpPr txBox="1"/>
          </xdr:nvSpPr>
          <xdr:spPr>
            <a:xfrm>
              <a:off x="4434858" y="1974599"/>
              <a:ext cx="396327" cy="202616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246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180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135</a:t>
              </a:r>
            </a:p>
            <a:p>
              <a:pPr algn="r"/>
              <a:endParaRPr lang="en-GB" sz="1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100</a:t>
              </a:r>
            </a:p>
            <a:p>
              <a:pPr algn="r"/>
              <a:endParaRPr lang="en-GB" sz="2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75</a:t>
              </a:r>
            </a:p>
            <a:p>
              <a:pPr algn="r"/>
              <a:endParaRPr lang="en-GB" sz="3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63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48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22</a:t>
              </a:r>
            </a:p>
          </xdr:txBody>
        </xdr:sp>
        <xdr:grpSp>
          <xdr:nvGrpSpPr>
            <xdr:cNvPr id="457" name="Group 456">
              <a:extLst>
                <a:ext uri="{FF2B5EF4-FFF2-40B4-BE49-F238E27FC236}">
                  <a16:creationId xmlns:a16="http://schemas.microsoft.com/office/drawing/2014/main" id="{00000000-0008-0000-0600-0000C9010000}"/>
                </a:ext>
              </a:extLst>
            </xdr:cNvPr>
            <xdr:cNvGrpSpPr/>
          </xdr:nvGrpSpPr>
          <xdr:grpSpPr>
            <a:xfrm>
              <a:off x="4389376" y="2103044"/>
              <a:ext cx="110714" cy="1686249"/>
              <a:chOff x="4473174" y="2078476"/>
              <a:chExt cx="110714" cy="1686249"/>
            </a:xfrm>
          </xdr:grpSpPr>
          <xdr:grpSp>
            <xdr:nvGrpSpPr>
              <xdr:cNvPr id="470" name="Group 469">
                <a:extLst>
                  <a:ext uri="{FF2B5EF4-FFF2-40B4-BE49-F238E27FC236}">
                    <a16:creationId xmlns:a16="http://schemas.microsoft.com/office/drawing/2014/main" id="{00000000-0008-0000-0600-0000D6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562139"/>
                <a:chOff x="3152107" y="6968252"/>
                <a:chExt cx="105071" cy="1562139"/>
              </a:xfrm>
            </xdr:grpSpPr>
            <xdr:grpSp>
              <xdr:nvGrpSpPr>
                <xdr:cNvPr id="472" name="Group 471">
                  <a:extLst>
                    <a:ext uri="{FF2B5EF4-FFF2-40B4-BE49-F238E27FC236}">
                      <a16:creationId xmlns:a16="http://schemas.microsoft.com/office/drawing/2014/main" id="{00000000-0008-0000-0600-0000D8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1010222"/>
                  <a:chOff x="3140143" y="2547256"/>
                  <a:chExt cx="105071" cy="1010222"/>
                </a:xfrm>
              </xdr:grpSpPr>
              <xdr:cxnSp macro="">
                <xdr:nvCxnSpPr>
                  <xdr:cNvPr id="475" name="Straight Connector 474">
                    <a:extLst>
                      <a:ext uri="{FF2B5EF4-FFF2-40B4-BE49-F238E27FC236}">
                        <a16:creationId xmlns:a16="http://schemas.microsoft.com/office/drawing/2014/main" id="{00000000-0008-0000-0600-0000DB010000}"/>
                      </a:ext>
                    </a:extLst>
                  </xdr:cNvPr>
                  <xdr:cNvCxnSpPr/>
                </xdr:nvCxnSpPr>
                <xdr:spPr>
                  <a:xfrm>
                    <a:off x="3140143" y="355747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6" name="Straight Connector 475">
                    <a:extLst>
                      <a:ext uri="{FF2B5EF4-FFF2-40B4-BE49-F238E27FC236}">
                        <a16:creationId xmlns:a16="http://schemas.microsoft.com/office/drawing/2014/main" id="{00000000-0008-0000-0600-0000DC010000}"/>
                      </a:ext>
                    </a:extLst>
                  </xdr:cNvPr>
                  <xdr:cNvCxnSpPr/>
                </xdr:nvCxnSpPr>
                <xdr:spPr>
                  <a:xfrm>
                    <a:off x="3140143" y="3324505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7" name="Straight Connector 476">
                    <a:extLst>
                      <a:ext uri="{FF2B5EF4-FFF2-40B4-BE49-F238E27FC236}">
                        <a16:creationId xmlns:a16="http://schemas.microsoft.com/office/drawing/2014/main" id="{00000000-0008-0000-0600-0000DD010000}"/>
                      </a:ext>
                    </a:extLst>
                  </xdr:cNvPr>
                  <xdr:cNvCxnSpPr/>
                </xdr:nvCxnSpPr>
                <xdr:spPr>
                  <a:xfrm>
                    <a:off x="3140143" y="312419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8" name="Straight Connector 477">
                    <a:extLst>
                      <a:ext uri="{FF2B5EF4-FFF2-40B4-BE49-F238E27FC236}">
                        <a16:creationId xmlns:a16="http://schemas.microsoft.com/office/drawing/2014/main" id="{00000000-0008-0000-0600-0000DE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9" name="Straight Connector 478">
                    <a:extLst>
                      <a:ext uri="{FF2B5EF4-FFF2-40B4-BE49-F238E27FC236}">
                        <a16:creationId xmlns:a16="http://schemas.microsoft.com/office/drawing/2014/main" id="{00000000-0008-0000-0600-0000DF010000}"/>
                      </a:ext>
                    </a:extLst>
                  </xdr:cNvPr>
                  <xdr:cNvCxnSpPr/>
                </xdr:nvCxnSpPr>
                <xdr:spPr>
                  <a:xfrm>
                    <a:off x="3140143" y="2743205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80" name="Straight Connector 479">
                    <a:extLst>
                      <a:ext uri="{FF2B5EF4-FFF2-40B4-BE49-F238E27FC236}">
                        <a16:creationId xmlns:a16="http://schemas.microsoft.com/office/drawing/2014/main" id="{00000000-0008-0000-0600-0000E0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73" name="Straight Connector 472">
                  <a:extLst>
                    <a:ext uri="{FF2B5EF4-FFF2-40B4-BE49-F238E27FC236}">
                      <a16:creationId xmlns:a16="http://schemas.microsoft.com/office/drawing/2014/main" id="{00000000-0008-0000-0600-0000D9010000}"/>
                    </a:ext>
                  </a:extLst>
                </xdr:cNvPr>
                <xdr:cNvCxnSpPr/>
              </xdr:nvCxnSpPr>
              <xdr:spPr>
                <a:xfrm>
                  <a:off x="3152107" y="823973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74" name="Straight Connector 473">
                  <a:extLst>
                    <a:ext uri="{FF2B5EF4-FFF2-40B4-BE49-F238E27FC236}">
                      <a16:creationId xmlns:a16="http://schemas.microsoft.com/office/drawing/2014/main" id="{00000000-0008-0000-0600-0000DA010000}"/>
                    </a:ext>
                  </a:extLst>
                </xdr:cNvPr>
                <xdr:cNvCxnSpPr/>
              </xdr:nvCxnSpPr>
              <xdr:spPr>
                <a:xfrm>
                  <a:off x="3152107" y="8530391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71" name="Straight Connector 470">
                <a:extLst>
                  <a:ext uri="{FF2B5EF4-FFF2-40B4-BE49-F238E27FC236}">
                    <a16:creationId xmlns:a16="http://schemas.microsoft.com/office/drawing/2014/main" id="{00000000-0008-0000-0600-0000D7010000}"/>
                  </a:ext>
                </a:extLst>
              </xdr:cNvPr>
              <xdr:cNvCxnSpPr/>
            </xdr:nvCxnSpPr>
            <xdr:spPr>
              <a:xfrm>
                <a:off x="4478817" y="3764725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458" name="Group 457">
              <a:extLst>
                <a:ext uri="{FF2B5EF4-FFF2-40B4-BE49-F238E27FC236}">
                  <a16:creationId xmlns:a16="http://schemas.microsoft.com/office/drawing/2014/main" id="{00000000-0008-0000-0600-0000CA010000}"/>
                </a:ext>
              </a:extLst>
            </xdr:cNvPr>
            <xdr:cNvGrpSpPr/>
          </xdr:nvGrpSpPr>
          <xdr:grpSpPr>
            <a:xfrm>
              <a:off x="4790145" y="2107563"/>
              <a:ext cx="110714" cy="1700394"/>
              <a:chOff x="4473174" y="2078476"/>
              <a:chExt cx="110714" cy="1700394"/>
            </a:xfrm>
          </xdr:grpSpPr>
          <xdr:grpSp>
            <xdr:nvGrpSpPr>
              <xdr:cNvPr id="459" name="Group 458">
                <a:extLst>
                  <a:ext uri="{FF2B5EF4-FFF2-40B4-BE49-F238E27FC236}">
                    <a16:creationId xmlns:a16="http://schemas.microsoft.com/office/drawing/2014/main" id="{00000000-0008-0000-0600-0000CB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562139"/>
                <a:chOff x="3152107" y="6968252"/>
                <a:chExt cx="105071" cy="1562139"/>
              </a:xfrm>
            </xdr:grpSpPr>
            <xdr:grpSp>
              <xdr:nvGrpSpPr>
                <xdr:cNvPr id="461" name="Group 460">
                  <a:extLst>
                    <a:ext uri="{FF2B5EF4-FFF2-40B4-BE49-F238E27FC236}">
                      <a16:creationId xmlns:a16="http://schemas.microsoft.com/office/drawing/2014/main" id="{00000000-0008-0000-0600-0000CD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1024367"/>
                  <a:chOff x="3140143" y="2547256"/>
                  <a:chExt cx="105071" cy="1024367"/>
                </a:xfrm>
              </xdr:grpSpPr>
              <xdr:cxnSp macro="">
                <xdr:nvCxnSpPr>
                  <xdr:cNvPr id="464" name="Straight Connector 463">
                    <a:extLst>
                      <a:ext uri="{FF2B5EF4-FFF2-40B4-BE49-F238E27FC236}">
                        <a16:creationId xmlns:a16="http://schemas.microsoft.com/office/drawing/2014/main" id="{00000000-0008-0000-0600-0000D0010000}"/>
                      </a:ext>
                    </a:extLst>
                  </xdr:cNvPr>
                  <xdr:cNvCxnSpPr/>
                </xdr:nvCxnSpPr>
                <xdr:spPr>
                  <a:xfrm>
                    <a:off x="3140143" y="3571623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5" name="Straight Connector 464">
                    <a:extLst>
                      <a:ext uri="{FF2B5EF4-FFF2-40B4-BE49-F238E27FC236}">
                        <a16:creationId xmlns:a16="http://schemas.microsoft.com/office/drawing/2014/main" id="{00000000-0008-0000-0600-0000D1010000}"/>
                      </a:ext>
                    </a:extLst>
                  </xdr:cNvPr>
                  <xdr:cNvCxnSpPr/>
                </xdr:nvCxnSpPr>
                <xdr:spPr>
                  <a:xfrm>
                    <a:off x="3140143" y="3324505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6" name="Straight Connector 465">
                    <a:extLst>
                      <a:ext uri="{FF2B5EF4-FFF2-40B4-BE49-F238E27FC236}">
                        <a16:creationId xmlns:a16="http://schemas.microsoft.com/office/drawing/2014/main" id="{00000000-0008-0000-0600-0000D2010000}"/>
                      </a:ext>
                    </a:extLst>
                  </xdr:cNvPr>
                  <xdr:cNvCxnSpPr/>
                </xdr:nvCxnSpPr>
                <xdr:spPr>
                  <a:xfrm>
                    <a:off x="3140143" y="312419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7" name="Straight Connector 466">
                    <a:extLst>
                      <a:ext uri="{FF2B5EF4-FFF2-40B4-BE49-F238E27FC236}">
                        <a16:creationId xmlns:a16="http://schemas.microsoft.com/office/drawing/2014/main" id="{00000000-0008-0000-0600-0000D3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8" name="Straight Connector 467">
                    <a:extLst>
                      <a:ext uri="{FF2B5EF4-FFF2-40B4-BE49-F238E27FC236}">
                        <a16:creationId xmlns:a16="http://schemas.microsoft.com/office/drawing/2014/main" id="{00000000-0008-0000-0600-0000D4010000}"/>
                      </a:ext>
                    </a:extLst>
                  </xdr:cNvPr>
                  <xdr:cNvCxnSpPr/>
                </xdr:nvCxnSpPr>
                <xdr:spPr>
                  <a:xfrm>
                    <a:off x="3140143" y="2743203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9" name="Straight Connector 468">
                    <a:extLst>
                      <a:ext uri="{FF2B5EF4-FFF2-40B4-BE49-F238E27FC236}">
                        <a16:creationId xmlns:a16="http://schemas.microsoft.com/office/drawing/2014/main" id="{00000000-0008-0000-0600-0000D5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62" name="Straight Connector 461">
                  <a:extLst>
                    <a:ext uri="{FF2B5EF4-FFF2-40B4-BE49-F238E27FC236}">
                      <a16:creationId xmlns:a16="http://schemas.microsoft.com/office/drawing/2014/main" id="{00000000-0008-0000-0600-0000CE010000}"/>
                    </a:ext>
                  </a:extLst>
                </xdr:cNvPr>
                <xdr:cNvCxnSpPr/>
              </xdr:nvCxnSpPr>
              <xdr:spPr>
                <a:xfrm>
                  <a:off x="3152107" y="8225591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63" name="Straight Connector 462">
                  <a:extLst>
                    <a:ext uri="{FF2B5EF4-FFF2-40B4-BE49-F238E27FC236}">
                      <a16:creationId xmlns:a16="http://schemas.microsoft.com/office/drawing/2014/main" id="{00000000-0008-0000-0600-0000CF010000}"/>
                    </a:ext>
                  </a:extLst>
                </xdr:cNvPr>
                <xdr:cNvCxnSpPr/>
              </xdr:nvCxnSpPr>
              <xdr:spPr>
                <a:xfrm>
                  <a:off x="3152107" y="8530391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60" name="Straight Connector 459">
                <a:extLst>
                  <a:ext uri="{FF2B5EF4-FFF2-40B4-BE49-F238E27FC236}">
                    <a16:creationId xmlns:a16="http://schemas.microsoft.com/office/drawing/2014/main" id="{00000000-0008-0000-0600-0000CC010000}"/>
                  </a:ext>
                </a:extLst>
              </xdr:cNvPr>
              <xdr:cNvCxnSpPr/>
            </xdr:nvCxnSpPr>
            <xdr:spPr>
              <a:xfrm>
                <a:off x="4478817" y="377887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359" name="TextBox 59">
            <a:extLst>
              <a:ext uri="{FF2B5EF4-FFF2-40B4-BE49-F238E27FC236}">
                <a16:creationId xmlns:a16="http://schemas.microsoft.com/office/drawing/2014/main" id="{00000000-0008-0000-0600-000067010000}"/>
              </a:ext>
            </a:extLst>
          </xdr:cNvPr>
          <xdr:cNvSpPr txBox="1"/>
        </xdr:nvSpPr>
        <xdr:spPr>
          <a:xfrm>
            <a:off x="1701164" y="3580985"/>
            <a:ext cx="651140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IFT57</a:t>
            </a:r>
          </a:p>
        </xdr:txBody>
      </xdr:sp>
      <xdr:sp macro="" textlink="">
        <xdr:nvSpPr>
          <xdr:cNvPr id="360" name="Rectangle 359">
            <a:extLst>
              <a:ext uri="{FF2B5EF4-FFF2-40B4-BE49-F238E27FC236}">
                <a16:creationId xmlns:a16="http://schemas.microsoft.com/office/drawing/2014/main" id="{00000000-0008-0000-0600-000068010000}"/>
              </a:ext>
            </a:extLst>
          </xdr:cNvPr>
          <xdr:cNvSpPr/>
        </xdr:nvSpPr>
        <xdr:spPr>
          <a:xfrm>
            <a:off x="3640579" y="3648694"/>
            <a:ext cx="666781" cy="186505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61" name="Rectangle 360">
            <a:extLst>
              <a:ext uri="{FF2B5EF4-FFF2-40B4-BE49-F238E27FC236}">
                <a16:creationId xmlns:a16="http://schemas.microsoft.com/office/drawing/2014/main" id="{00000000-0008-0000-0600-000069010000}"/>
              </a:ext>
            </a:extLst>
          </xdr:cNvPr>
          <xdr:cNvSpPr/>
        </xdr:nvSpPr>
        <xdr:spPr>
          <a:xfrm>
            <a:off x="2472472" y="3646981"/>
            <a:ext cx="656624" cy="200174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62" name="TextBox 175">
            <a:extLst>
              <a:ext uri="{FF2B5EF4-FFF2-40B4-BE49-F238E27FC236}">
                <a16:creationId xmlns:a16="http://schemas.microsoft.com/office/drawing/2014/main" id="{00000000-0008-0000-0600-00006A010000}"/>
              </a:ext>
            </a:extLst>
          </xdr:cNvPr>
          <xdr:cNvSpPr txBox="1"/>
        </xdr:nvSpPr>
        <xdr:spPr>
          <a:xfrm>
            <a:off x="1673681" y="793772"/>
            <a:ext cx="1374094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000" b="1">
                <a:latin typeface="Arial" panose="020B0604020202020204" pitchFamily="34" charset="0"/>
                <a:cs typeface="Arial" panose="020B0604020202020204" pitchFamily="34" charset="0"/>
              </a:rPr>
              <a:t>Myc-Wdr11    -       +</a:t>
            </a:r>
          </a:p>
        </xdr:txBody>
      </xdr:sp>
      <xdr:grpSp>
        <xdr:nvGrpSpPr>
          <xdr:cNvPr id="363" name="Group 362">
            <a:extLst>
              <a:ext uri="{FF2B5EF4-FFF2-40B4-BE49-F238E27FC236}">
                <a16:creationId xmlns:a16="http://schemas.microsoft.com/office/drawing/2014/main" id="{00000000-0008-0000-0600-00006B010000}"/>
              </a:ext>
            </a:extLst>
          </xdr:cNvPr>
          <xdr:cNvGrpSpPr/>
        </xdr:nvGrpSpPr>
        <xdr:grpSpPr>
          <a:xfrm>
            <a:off x="3087768" y="4336213"/>
            <a:ext cx="511483" cy="1800493"/>
            <a:chOff x="4389376" y="1974599"/>
            <a:chExt cx="511483" cy="2146000"/>
          </a:xfrm>
        </xdr:grpSpPr>
        <xdr:sp macro="" textlink="">
          <xdr:nvSpPr>
            <xdr:cNvPr id="431" name="TextBox 51">
              <a:extLst>
                <a:ext uri="{FF2B5EF4-FFF2-40B4-BE49-F238E27FC236}">
                  <a16:creationId xmlns:a16="http://schemas.microsoft.com/office/drawing/2014/main" id="{00000000-0008-0000-0600-0000AF010000}"/>
                </a:ext>
              </a:extLst>
            </xdr:cNvPr>
            <xdr:cNvSpPr txBox="1"/>
          </xdr:nvSpPr>
          <xdr:spPr>
            <a:xfrm>
              <a:off x="4434858" y="1974599"/>
              <a:ext cx="396327" cy="21460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246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180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100</a:t>
              </a:r>
            </a:p>
            <a:p>
              <a:pPr algn="r"/>
              <a:endParaRPr lang="en-GB" sz="3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75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63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48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22</a:t>
              </a:r>
            </a:p>
          </xdr:txBody>
        </xdr:sp>
        <xdr:grpSp>
          <xdr:nvGrpSpPr>
            <xdr:cNvPr id="432" name="Group 431">
              <a:extLst>
                <a:ext uri="{FF2B5EF4-FFF2-40B4-BE49-F238E27FC236}">
                  <a16:creationId xmlns:a16="http://schemas.microsoft.com/office/drawing/2014/main" id="{00000000-0008-0000-0600-0000B0010000}"/>
                </a:ext>
              </a:extLst>
            </xdr:cNvPr>
            <xdr:cNvGrpSpPr/>
          </xdr:nvGrpSpPr>
          <xdr:grpSpPr>
            <a:xfrm>
              <a:off x="4389376" y="2103044"/>
              <a:ext cx="110714" cy="1785264"/>
              <a:chOff x="4473174" y="2078476"/>
              <a:chExt cx="110714" cy="1785264"/>
            </a:xfrm>
          </xdr:grpSpPr>
          <xdr:grpSp>
            <xdr:nvGrpSpPr>
              <xdr:cNvPr id="445" name="Group 444">
                <a:extLst>
                  <a:ext uri="{FF2B5EF4-FFF2-40B4-BE49-F238E27FC236}">
                    <a16:creationId xmlns:a16="http://schemas.microsoft.com/office/drawing/2014/main" id="{00000000-0008-0000-0600-0000BD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447" name="Group 446">
                  <a:extLst>
                    <a:ext uri="{FF2B5EF4-FFF2-40B4-BE49-F238E27FC236}">
                      <a16:creationId xmlns:a16="http://schemas.microsoft.com/office/drawing/2014/main" id="{00000000-0008-0000-0600-0000BF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1009438"/>
                  <a:chOff x="3140143" y="2547256"/>
                  <a:chExt cx="105071" cy="1009438"/>
                </a:xfrm>
              </xdr:grpSpPr>
              <xdr:cxnSp macro="">
                <xdr:nvCxnSpPr>
                  <xdr:cNvPr id="450" name="Straight Connector 449">
                    <a:extLst>
                      <a:ext uri="{FF2B5EF4-FFF2-40B4-BE49-F238E27FC236}">
                        <a16:creationId xmlns:a16="http://schemas.microsoft.com/office/drawing/2014/main" id="{00000000-0008-0000-0600-0000C2010000}"/>
                      </a:ext>
                    </a:extLst>
                  </xdr:cNvPr>
                  <xdr:cNvCxnSpPr/>
                </xdr:nvCxnSpPr>
                <xdr:spPr>
                  <a:xfrm>
                    <a:off x="3140143" y="35566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51" name="Straight Connector 450">
                    <a:extLst>
                      <a:ext uri="{FF2B5EF4-FFF2-40B4-BE49-F238E27FC236}">
                        <a16:creationId xmlns:a16="http://schemas.microsoft.com/office/drawing/2014/main" id="{00000000-0008-0000-0600-0000C3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52" name="Straight Connector 451">
                    <a:extLst>
                      <a:ext uri="{FF2B5EF4-FFF2-40B4-BE49-F238E27FC236}">
                        <a16:creationId xmlns:a16="http://schemas.microsoft.com/office/drawing/2014/main" id="{00000000-0008-0000-0600-0000C4010000}"/>
                      </a:ext>
                    </a:extLst>
                  </xdr:cNvPr>
                  <xdr:cNvCxnSpPr/>
                </xdr:nvCxnSpPr>
                <xdr:spPr>
                  <a:xfrm>
                    <a:off x="3140143" y="312419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53" name="Straight Connector 452">
                    <a:extLst>
                      <a:ext uri="{FF2B5EF4-FFF2-40B4-BE49-F238E27FC236}">
                        <a16:creationId xmlns:a16="http://schemas.microsoft.com/office/drawing/2014/main" id="{00000000-0008-0000-0600-0000C5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54" name="Straight Connector 453">
                    <a:extLst>
                      <a:ext uri="{FF2B5EF4-FFF2-40B4-BE49-F238E27FC236}">
                        <a16:creationId xmlns:a16="http://schemas.microsoft.com/office/drawing/2014/main" id="{00000000-0008-0000-0600-0000C6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55" name="Straight Connector 454">
                    <a:extLst>
                      <a:ext uri="{FF2B5EF4-FFF2-40B4-BE49-F238E27FC236}">
                        <a16:creationId xmlns:a16="http://schemas.microsoft.com/office/drawing/2014/main" id="{00000000-0008-0000-0600-0000C7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48" name="Straight Connector 447">
                  <a:extLst>
                    <a:ext uri="{FF2B5EF4-FFF2-40B4-BE49-F238E27FC236}">
                      <a16:creationId xmlns:a16="http://schemas.microsoft.com/office/drawing/2014/main" id="{00000000-0008-0000-0600-0000C0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49" name="Straight Connector 448">
                  <a:extLst>
                    <a:ext uri="{FF2B5EF4-FFF2-40B4-BE49-F238E27FC236}">
                      <a16:creationId xmlns:a16="http://schemas.microsoft.com/office/drawing/2014/main" id="{00000000-0008-0000-0600-0000C1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46" name="Straight Connector 445">
                <a:extLst>
                  <a:ext uri="{FF2B5EF4-FFF2-40B4-BE49-F238E27FC236}">
                    <a16:creationId xmlns:a16="http://schemas.microsoft.com/office/drawing/2014/main" id="{00000000-0008-0000-0600-0000BE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433" name="Group 432">
              <a:extLst>
                <a:ext uri="{FF2B5EF4-FFF2-40B4-BE49-F238E27FC236}">
                  <a16:creationId xmlns:a16="http://schemas.microsoft.com/office/drawing/2014/main" id="{00000000-0008-0000-0600-0000B1010000}"/>
                </a:ext>
              </a:extLst>
            </xdr:cNvPr>
            <xdr:cNvGrpSpPr/>
          </xdr:nvGrpSpPr>
          <xdr:grpSpPr>
            <a:xfrm>
              <a:off x="4790145" y="2107563"/>
              <a:ext cx="110714" cy="1785264"/>
              <a:chOff x="4473174" y="2078476"/>
              <a:chExt cx="110714" cy="1785264"/>
            </a:xfrm>
          </xdr:grpSpPr>
          <xdr:grpSp>
            <xdr:nvGrpSpPr>
              <xdr:cNvPr id="434" name="Group 433">
                <a:extLst>
                  <a:ext uri="{FF2B5EF4-FFF2-40B4-BE49-F238E27FC236}">
                    <a16:creationId xmlns:a16="http://schemas.microsoft.com/office/drawing/2014/main" id="{00000000-0008-0000-0600-0000B2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436" name="Group 435">
                  <a:extLst>
                    <a:ext uri="{FF2B5EF4-FFF2-40B4-BE49-F238E27FC236}">
                      <a16:creationId xmlns:a16="http://schemas.microsoft.com/office/drawing/2014/main" id="{00000000-0008-0000-0600-0000B4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995097"/>
                  <a:chOff x="3140143" y="2547256"/>
                  <a:chExt cx="105071" cy="995097"/>
                </a:xfrm>
              </xdr:grpSpPr>
              <xdr:cxnSp macro="">
                <xdr:nvCxnSpPr>
                  <xdr:cNvPr id="439" name="Straight Connector 438">
                    <a:extLst>
                      <a:ext uri="{FF2B5EF4-FFF2-40B4-BE49-F238E27FC236}">
                        <a16:creationId xmlns:a16="http://schemas.microsoft.com/office/drawing/2014/main" id="{00000000-0008-0000-0600-0000B7010000}"/>
                      </a:ext>
                    </a:extLst>
                  </xdr:cNvPr>
                  <xdr:cNvCxnSpPr/>
                </xdr:nvCxnSpPr>
                <xdr:spPr>
                  <a:xfrm>
                    <a:off x="3140143" y="3542353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40" name="Straight Connector 439">
                    <a:extLst>
                      <a:ext uri="{FF2B5EF4-FFF2-40B4-BE49-F238E27FC236}">
                        <a16:creationId xmlns:a16="http://schemas.microsoft.com/office/drawing/2014/main" id="{00000000-0008-0000-0600-0000B8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41" name="Straight Connector 440">
                    <a:extLst>
                      <a:ext uri="{FF2B5EF4-FFF2-40B4-BE49-F238E27FC236}">
                        <a16:creationId xmlns:a16="http://schemas.microsoft.com/office/drawing/2014/main" id="{00000000-0008-0000-0600-0000B9010000}"/>
                      </a:ext>
                    </a:extLst>
                  </xdr:cNvPr>
                  <xdr:cNvCxnSpPr/>
                </xdr:nvCxnSpPr>
                <xdr:spPr>
                  <a:xfrm>
                    <a:off x="3140143" y="30955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42" name="Straight Connector 441">
                    <a:extLst>
                      <a:ext uri="{FF2B5EF4-FFF2-40B4-BE49-F238E27FC236}">
                        <a16:creationId xmlns:a16="http://schemas.microsoft.com/office/drawing/2014/main" id="{00000000-0008-0000-0600-0000BA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43" name="Straight Connector 442">
                    <a:extLst>
                      <a:ext uri="{FF2B5EF4-FFF2-40B4-BE49-F238E27FC236}">
                        <a16:creationId xmlns:a16="http://schemas.microsoft.com/office/drawing/2014/main" id="{00000000-0008-0000-0600-0000BB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44" name="Straight Connector 443">
                    <a:extLst>
                      <a:ext uri="{FF2B5EF4-FFF2-40B4-BE49-F238E27FC236}">
                        <a16:creationId xmlns:a16="http://schemas.microsoft.com/office/drawing/2014/main" id="{00000000-0008-0000-0600-0000BC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37" name="Straight Connector 436">
                  <a:extLst>
                    <a:ext uri="{FF2B5EF4-FFF2-40B4-BE49-F238E27FC236}">
                      <a16:creationId xmlns:a16="http://schemas.microsoft.com/office/drawing/2014/main" id="{00000000-0008-0000-0600-0000B5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38" name="Straight Connector 437">
                  <a:extLst>
                    <a:ext uri="{FF2B5EF4-FFF2-40B4-BE49-F238E27FC236}">
                      <a16:creationId xmlns:a16="http://schemas.microsoft.com/office/drawing/2014/main" id="{00000000-0008-0000-0600-0000B6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35" name="Straight Connector 434">
                <a:extLst>
                  <a:ext uri="{FF2B5EF4-FFF2-40B4-BE49-F238E27FC236}">
                    <a16:creationId xmlns:a16="http://schemas.microsoft.com/office/drawing/2014/main" id="{00000000-0008-0000-0600-0000B3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364" name="Rectangle 363">
            <a:extLst>
              <a:ext uri="{FF2B5EF4-FFF2-40B4-BE49-F238E27FC236}">
                <a16:creationId xmlns:a16="http://schemas.microsoft.com/office/drawing/2014/main" id="{00000000-0008-0000-0600-00006C010000}"/>
              </a:ext>
            </a:extLst>
          </xdr:cNvPr>
          <xdr:cNvSpPr/>
        </xdr:nvSpPr>
        <xdr:spPr>
          <a:xfrm>
            <a:off x="3620023" y="4884285"/>
            <a:ext cx="698010" cy="275580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65" name="Rectangle 364">
            <a:extLst>
              <a:ext uri="{FF2B5EF4-FFF2-40B4-BE49-F238E27FC236}">
                <a16:creationId xmlns:a16="http://schemas.microsoft.com/office/drawing/2014/main" id="{00000000-0008-0000-0600-00006D010000}"/>
              </a:ext>
            </a:extLst>
          </xdr:cNvPr>
          <xdr:cNvSpPr/>
        </xdr:nvSpPr>
        <xdr:spPr>
          <a:xfrm>
            <a:off x="2453522" y="4891388"/>
            <a:ext cx="650078" cy="296105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grpSp>
        <xdr:nvGrpSpPr>
          <xdr:cNvPr id="366" name="Group 365">
            <a:extLst>
              <a:ext uri="{FF2B5EF4-FFF2-40B4-BE49-F238E27FC236}">
                <a16:creationId xmlns:a16="http://schemas.microsoft.com/office/drawing/2014/main" id="{00000000-0008-0000-0600-00006E010000}"/>
              </a:ext>
            </a:extLst>
          </xdr:cNvPr>
          <xdr:cNvGrpSpPr/>
        </xdr:nvGrpSpPr>
        <xdr:grpSpPr>
          <a:xfrm>
            <a:off x="3107010" y="6075338"/>
            <a:ext cx="511483" cy="1800493"/>
            <a:chOff x="4389376" y="1974599"/>
            <a:chExt cx="511483" cy="2146000"/>
          </a:xfrm>
        </xdr:grpSpPr>
        <xdr:sp macro="" textlink="">
          <xdr:nvSpPr>
            <xdr:cNvPr id="406" name="TextBox 184">
              <a:extLst>
                <a:ext uri="{FF2B5EF4-FFF2-40B4-BE49-F238E27FC236}">
                  <a16:creationId xmlns:a16="http://schemas.microsoft.com/office/drawing/2014/main" id="{00000000-0008-0000-0600-000096010000}"/>
                </a:ext>
              </a:extLst>
            </xdr:cNvPr>
            <xdr:cNvSpPr txBox="1"/>
          </xdr:nvSpPr>
          <xdr:spPr>
            <a:xfrm>
              <a:off x="4434858" y="1974599"/>
              <a:ext cx="396327" cy="21460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246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180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100</a:t>
              </a:r>
            </a:p>
            <a:p>
              <a:pPr algn="r"/>
              <a:endParaRPr lang="en-GB" sz="3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75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63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48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22</a:t>
              </a:r>
            </a:p>
          </xdr:txBody>
        </xdr:sp>
        <xdr:grpSp>
          <xdr:nvGrpSpPr>
            <xdr:cNvPr id="407" name="Group 406">
              <a:extLst>
                <a:ext uri="{FF2B5EF4-FFF2-40B4-BE49-F238E27FC236}">
                  <a16:creationId xmlns:a16="http://schemas.microsoft.com/office/drawing/2014/main" id="{00000000-0008-0000-0600-000097010000}"/>
                </a:ext>
              </a:extLst>
            </xdr:cNvPr>
            <xdr:cNvGrpSpPr/>
          </xdr:nvGrpSpPr>
          <xdr:grpSpPr>
            <a:xfrm>
              <a:off x="4389376" y="2103044"/>
              <a:ext cx="110714" cy="1785264"/>
              <a:chOff x="4473174" y="2078476"/>
              <a:chExt cx="110714" cy="1785264"/>
            </a:xfrm>
          </xdr:grpSpPr>
          <xdr:grpSp>
            <xdr:nvGrpSpPr>
              <xdr:cNvPr id="420" name="Group 419">
                <a:extLst>
                  <a:ext uri="{FF2B5EF4-FFF2-40B4-BE49-F238E27FC236}">
                    <a16:creationId xmlns:a16="http://schemas.microsoft.com/office/drawing/2014/main" id="{00000000-0008-0000-0600-0000A4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422" name="Group 421">
                  <a:extLst>
                    <a:ext uri="{FF2B5EF4-FFF2-40B4-BE49-F238E27FC236}">
                      <a16:creationId xmlns:a16="http://schemas.microsoft.com/office/drawing/2014/main" id="{00000000-0008-0000-0600-0000A6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1009438"/>
                  <a:chOff x="3140143" y="2547256"/>
                  <a:chExt cx="105071" cy="1009438"/>
                </a:xfrm>
              </xdr:grpSpPr>
              <xdr:cxnSp macro="">
                <xdr:nvCxnSpPr>
                  <xdr:cNvPr id="425" name="Straight Connector 424">
                    <a:extLst>
                      <a:ext uri="{FF2B5EF4-FFF2-40B4-BE49-F238E27FC236}">
                        <a16:creationId xmlns:a16="http://schemas.microsoft.com/office/drawing/2014/main" id="{00000000-0008-0000-0600-0000A9010000}"/>
                      </a:ext>
                    </a:extLst>
                  </xdr:cNvPr>
                  <xdr:cNvCxnSpPr/>
                </xdr:nvCxnSpPr>
                <xdr:spPr>
                  <a:xfrm>
                    <a:off x="3140143" y="35566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26" name="Straight Connector 425">
                    <a:extLst>
                      <a:ext uri="{FF2B5EF4-FFF2-40B4-BE49-F238E27FC236}">
                        <a16:creationId xmlns:a16="http://schemas.microsoft.com/office/drawing/2014/main" id="{00000000-0008-0000-0600-0000AA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27" name="Straight Connector 426">
                    <a:extLst>
                      <a:ext uri="{FF2B5EF4-FFF2-40B4-BE49-F238E27FC236}">
                        <a16:creationId xmlns:a16="http://schemas.microsoft.com/office/drawing/2014/main" id="{00000000-0008-0000-0600-0000AB010000}"/>
                      </a:ext>
                    </a:extLst>
                  </xdr:cNvPr>
                  <xdr:cNvCxnSpPr/>
                </xdr:nvCxnSpPr>
                <xdr:spPr>
                  <a:xfrm>
                    <a:off x="3140143" y="312419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28" name="Straight Connector 427">
                    <a:extLst>
                      <a:ext uri="{FF2B5EF4-FFF2-40B4-BE49-F238E27FC236}">
                        <a16:creationId xmlns:a16="http://schemas.microsoft.com/office/drawing/2014/main" id="{00000000-0008-0000-0600-0000AC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29" name="Straight Connector 428">
                    <a:extLst>
                      <a:ext uri="{FF2B5EF4-FFF2-40B4-BE49-F238E27FC236}">
                        <a16:creationId xmlns:a16="http://schemas.microsoft.com/office/drawing/2014/main" id="{00000000-0008-0000-0600-0000AD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30" name="Straight Connector 429">
                    <a:extLst>
                      <a:ext uri="{FF2B5EF4-FFF2-40B4-BE49-F238E27FC236}">
                        <a16:creationId xmlns:a16="http://schemas.microsoft.com/office/drawing/2014/main" id="{00000000-0008-0000-0600-0000AE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23" name="Straight Connector 422">
                  <a:extLst>
                    <a:ext uri="{FF2B5EF4-FFF2-40B4-BE49-F238E27FC236}">
                      <a16:creationId xmlns:a16="http://schemas.microsoft.com/office/drawing/2014/main" id="{00000000-0008-0000-0600-0000A7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24" name="Straight Connector 423">
                  <a:extLst>
                    <a:ext uri="{FF2B5EF4-FFF2-40B4-BE49-F238E27FC236}">
                      <a16:creationId xmlns:a16="http://schemas.microsoft.com/office/drawing/2014/main" id="{00000000-0008-0000-0600-0000A8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21" name="Straight Connector 420">
                <a:extLst>
                  <a:ext uri="{FF2B5EF4-FFF2-40B4-BE49-F238E27FC236}">
                    <a16:creationId xmlns:a16="http://schemas.microsoft.com/office/drawing/2014/main" id="{00000000-0008-0000-0600-0000A5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408" name="Group 407">
              <a:extLst>
                <a:ext uri="{FF2B5EF4-FFF2-40B4-BE49-F238E27FC236}">
                  <a16:creationId xmlns:a16="http://schemas.microsoft.com/office/drawing/2014/main" id="{00000000-0008-0000-0600-000098010000}"/>
                </a:ext>
              </a:extLst>
            </xdr:cNvPr>
            <xdr:cNvGrpSpPr/>
          </xdr:nvGrpSpPr>
          <xdr:grpSpPr>
            <a:xfrm>
              <a:off x="4790145" y="2107563"/>
              <a:ext cx="110714" cy="1785264"/>
              <a:chOff x="4473174" y="2078476"/>
              <a:chExt cx="110714" cy="1785264"/>
            </a:xfrm>
          </xdr:grpSpPr>
          <xdr:grpSp>
            <xdr:nvGrpSpPr>
              <xdr:cNvPr id="409" name="Group 408">
                <a:extLst>
                  <a:ext uri="{FF2B5EF4-FFF2-40B4-BE49-F238E27FC236}">
                    <a16:creationId xmlns:a16="http://schemas.microsoft.com/office/drawing/2014/main" id="{00000000-0008-0000-0600-000099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411" name="Group 410">
                  <a:extLst>
                    <a:ext uri="{FF2B5EF4-FFF2-40B4-BE49-F238E27FC236}">
                      <a16:creationId xmlns:a16="http://schemas.microsoft.com/office/drawing/2014/main" id="{00000000-0008-0000-0600-00009B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995097"/>
                  <a:chOff x="3140143" y="2547256"/>
                  <a:chExt cx="105071" cy="995097"/>
                </a:xfrm>
              </xdr:grpSpPr>
              <xdr:cxnSp macro="">
                <xdr:nvCxnSpPr>
                  <xdr:cNvPr id="414" name="Straight Connector 413">
                    <a:extLst>
                      <a:ext uri="{FF2B5EF4-FFF2-40B4-BE49-F238E27FC236}">
                        <a16:creationId xmlns:a16="http://schemas.microsoft.com/office/drawing/2014/main" id="{00000000-0008-0000-0600-00009E010000}"/>
                      </a:ext>
                    </a:extLst>
                  </xdr:cNvPr>
                  <xdr:cNvCxnSpPr/>
                </xdr:nvCxnSpPr>
                <xdr:spPr>
                  <a:xfrm>
                    <a:off x="3140143" y="3542353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15" name="Straight Connector 414">
                    <a:extLst>
                      <a:ext uri="{FF2B5EF4-FFF2-40B4-BE49-F238E27FC236}">
                        <a16:creationId xmlns:a16="http://schemas.microsoft.com/office/drawing/2014/main" id="{00000000-0008-0000-0600-00009F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16" name="Straight Connector 415">
                    <a:extLst>
                      <a:ext uri="{FF2B5EF4-FFF2-40B4-BE49-F238E27FC236}">
                        <a16:creationId xmlns:a16="http://schemas.microsoft.com/office/drawing/2014/main" id="{00000000-0008-0000-0600-0000A0010000}"/>
                      </a:ext>
                    </a:extLst>
                  </xdr:cNvPr>
                  <xdr:cNvCxnSpPr/>
                </xdr:nvCxnSpPr>
                <xdr:spPr>
                  <a:xfrm>
                    <a:off x="3140143" y="30955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17" name="Straight Connector 416">
                    <a:extLst>
                      <a:ext uri="{FF2B5EF4-FFF2-40B4-BE49-F238E27FC236}">
                        <a16:creationId xmlns:a16="http://schemas.microsoft.com/office/drawing/2014/main" id="{00000000-0008-0000-0600-0000A1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18" name="Straight Connector 417">
                    <a:extLst>
                      <a:ext uri="{FF2B5EF4-FFF2-40B4-BE49-F238E27FC236}">
                        <a16:creationId xmlns:a16="http://schemas.microsoft.com/office/drawing/2014/main" id="{00000000-0008-0000-0600-0000A2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19" name="Straight Connector 418">
                    <a:extLst>
                      <a:ext uri="{FF2B5EF4-FFF2-40B4-BE49-F238E27FC236}">
                        <a16:creationId xmlns:a16="http://schemas.microsoft.com/office/drawing/2014/main" id="{00000000-0008-0000-0600-0000A3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12" name="Straight Connector 411">
                  <a:extLst>
                    <a:ext uri="{FF2B5EF4-FFF2-40B4-BE49-F238E27FC236}">
                      <a16:creationId xmlns:a16="http://schemas.microsoft.com/office/drawing/2014/main" id="{00000000-0008-0000-0600-00009C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13" name="Straight Connector 412">
                  <a:extLst>
                    <a:ext uri="{FF2B5EF4-FFF2-40B4-BE49-F238E27FC236}">
                      <a16:creationId xmlns:a16="http://schemas.microsoft.com/office/drawing/2014/main" id="{00000000-0008-0000-0600-00009D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10" name="Straight Connector 409">
                <a:extLst>
                  <a:ext uri="{FF2B5EF4-FFF2-40B4-BE49-F238E27FC236}">
                    <a16:creationId xmlns:a16="http://schemas.microsoft.com/office/drawing/2014/main" id="{00000000-0008-0000-0600-00009A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367" name="Rectangle 366">
            <a:extLst>
              <a:ext uri="{FF2B5EF4-FFF2-40B4-BE49-F238E27FC236}">
                <a16:creationId xmlns:a16="http://schemas.microsoft.com/office/drawing/2014/main" id="{00000000-0008-0000-0600-00006F010000}"/>
              </a:ext>
            </a:extLst>
          </xdr:cNvPr>
          <xdr:cNvSpPr/>
        </xdr:nvSpPr>
        <xdr:spPr>
          <a:xfrm>
            <a:off x="2423611" y="6297067"/>
            <a:ext cx="698010" cy="275580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68" name="Rectangle 367">
            <a:extLst>
              <a:ext uri="{FF2B5EF4-FFF2-40B4-BE49-F238E27FC236}">
                <a16:creationId xmlns:a16="http://schemas.microsoft.com/office/drawing/2014/main" id="{00000000-0008-0000-0600-000070010000}"/>
              </a:ext>
            </a:extLst>
          </xdr:cNvPr>
          <xdr:cNvSpPr/>
        </xdr:nvSpPr>
        <xdr:spPr>
          <a:xfrm>
            <a:off x="3624212" y="6297750"/>
            <a:ext cx="672032" cy="274889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69" name="TextBox 215">
            <a:extLst>
              <a:ext uri="{FF2B5EF4-FFF2-40B4-BE49-F238E27FC236}">
                <a16:creationId xmlns:a16="http://schemas.microsoft.com/office/drawing/2014/main" id="{00000000-0008-0000-0600-000071010000}"/>
              </a:ext>
            </a:extLst>
          </xdr:cNvPr>
          <xdr:cNvSpPr txBox="1"/>
        </xdr:nvSpPr>
        <xdr:spPr>
          <a:xfrm>
            <a:off x="1729346" y="6280968"/>
            <a:ext cx="750526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IFT140</a:t>
            </a:r>
          </a:p>
        </xdr:txBody>
      </xdr:sp>
      <xdr:sp macro="" textlink="">
        <xdr:nvSpPr>
          <xdr:cNvPr id="370" name="Rectangle 369">
            <a:extLst>
              <a:ext uri="{FF2B5EF4-FFF2-40B4-BE49-F238E27FC236}">
                <a16:creationId xmlns:a16="http://schemas.microsoft.com/office/drawing/2014/main" id="{00000000-0008-0000-0600-000072010000}"/>
              </a:ext>
            </a:extLst>
          </xdr:cNvPr>
          <xdr:cNvSpPr/>
        </xdr:nvSpPr>
        <xdr:spPr>
          <a:xfrm>
            <a:off x="2423610" y="8171561"/>
            <a:ext cx="682876" cy="275580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71" name="Rectangle 370">
            <a:extLst>
              <a:ext uri="{FF2B5EF4-FFF2-40B4-BE49-F238E27FC236}">
                <a16:creationId xmlns:a16="http://schemas.microsoft.com/office/drawing/2014/main" id="{00000000-0008-0000-0600-000073010000}"/>
              </a:ext>
            </a:extLst>
          </xdr:cNvPr>
          <xdr:cNvSpPr/>
        </xdr:nvSpPr>
        <xdr:spPr>
          <a:xfrm>
            <a:off x="3620023" y="8147721"/>
            <a:ext cx="698010" cy="275580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grpSp>
        <xdr:nvGrpSpPr>
          <xdr:cNvPr id="372" name="Group 371">
            <a:extLst>
              <a:ext uri="{FF2B5EF4-FFF2-40B4-BE49-F238E27FC236}">
                <a16:creationId xmlns:a16="http://schemas.microsoft.com/office/drawing/2014/main" id="{00000000-0008-0000-0600-000074010000}"/>
              </a:ext>
            </a:extLst>
          </xdr:cNvPr>
          <xdr:cNvGrpSpPr/>
        </xdr:nvGrpSpPr>
        <xdr:grpSpPr>
          <a:xfrm>
            <a:off x="3090076" y="7880174"/>
            <a:ext cx="511483" cy="1800493"/>
            <a:chOff x="4389376" y="1974599"/>
            <a:chExt cx="511483" cy="2146000"/>
          </a:xfrm>
        </xdr:grpSpPr>
        <xdr:sp macro="" textlink="">
          <xdr:nvSpPr>
            <xdr:cNvPr id="381" name="TextBox 223">
              <a:extLst>
                <a:ext uri="{FF2B5EF4-FFF2-40B4-BE49-F238E27FC236}">
                  <a16:creationId xmlns:a16="http://schemas.microsoft.com/office/drawing/2014/main" id="{00000000-0008-0000-0600-00007D010000}"/>
                </a:ext>
              </a:extLst>
            </xdr:cNvPr>
            <xdr:cNvSpPr txBox="1"/>
          </xdr:nvSpPr>
          <xdr:spPr>
            <a:xfrm>
              <a:off x="4434858" y="1974599"/>
              <a:ext cx="396327" cy="21460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/>
                </a:defRPr>
              </a:lvl9pPr>
            </a:lstStyle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246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180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100</a:t>
              </a:r>
            </a:p>
            <a:p>
              <a:pPr algn="r"/>
              <a:endParaRPr lang="en-GB" sz="3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75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63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48</a:t>
              </a:r>
            </a:p>
            <a:p>
              <a:pPr algn="r"/>
              <a:endParaRPr lang="en-GB" sz="500" b="1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35</a:t>
              </a:r>
            </a:p>
            <a:p>
              <a:pPr algn="r"/>
              <a:r>
                <a:rPr lang="en-GB" sz="1000" b="1">
                  <a:latin typeface="Arial" panose="020B0604020202020204" pitchFamily="34" charset="0"/>
                  <a:cs typeface="Arial" panose="020B0604020202020204" pitchFamily="34" charset="0"/>
                </a:rPr>
                <a:t>22</a:t>
              </a:r>
            </a:p>
          </xdr:txBody>
        </xdr:sp>
        <xdr:grpSp>
          <xdr:nvGrpSpPr>
            <xdr:cNvPr id="382" name="Group 381">
              <a:extLst>
                <a:ext uri="{FF2B5EF4-FFF2-40B4-BE49-F238E27FC236}">
                  <a16:creationId xmlns:a16="http://schemas.microsoft.com/office/drawing/2014/main" id="{00000000-0008-0000-0600-00007E010000}"/>
                </a:ext>
              </a:extLst>
            </xdr:cNvPr>
            <xdr:cNvGrpSpPr/>
          </xdr:nvGrpSpPr>
          <xdr:grpSpPr>
            <a:xfrm>
              <a:off x="4389376" y="2103044"/>
              <a:ext cx="110714" cy="1785264"/>
              <a:chOff x="4473174" y="2078476"/>
              <a:chExt cx="110714" cy="1785264"/>
            </a:xfrm>
          </xdr:grpSpPr>
          <xdr:grpSp>
            <xdr:nvGrpSpPr>
              <xdr:cNvPr id="395" name="Group 394">
                <a:extLst>
                  <a:ext uri="{FF2B5EF4-FFF2-40B4-BE49-F238E27FC236}">
                    <a16:creationId xmlns:a16="http://schemas.microsoft.com/office/drawing/2014/main" id="{00000000-0008-0000-0600-00008B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397" name="Group 396">
                  <a:extLst>
                    <a:ext uri="{FF2B5EF4-FFF2-40B4-BE49-F238E27FC236}">
                      <a16:creationId xmlns:a16="http://schemas.microsoft.com/office/drawing/2014/main" id="{00000000-0008-0000-0600-00008D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1009438"/>
                  <a:chOff x="3140143" y="2547256"/>
                  <a:chExt cx="105071" cy="1009438"/>
                </a:xfrm>
              </xdr:grpSpPr>
              <xdr:cxnSp macro="">
                <xdr:nvCxnSpPr>
                  <xdr:cNvPr id="400" name="Straight Connector 399">
                    <a:extLst>
                      <a:ext uri="{FF2B5EF4-FFF2-40B4-BE49-F238E27FC236}">
                        <a16:creationId xmlns:a16="http://schemas.microsoft.com/office/drawing/2014/main" id="{00000000-0008-0000-0600-000090010000}"/>
                      </a:ext>
                    </a:extLst>
                  </xdr:cNvPr>
                  <xdr:cNvCxnSpPr/>
                </xdr:nvCxnSpPr>
                <xdr:spPr>
                  <a:xfrm>
                    <a:off x="3140143" y="35566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01" name="Straight Connector 400">
                    <a:extLst>
                      <a:ext uri="{FF2B5EF4-FFF2-40B4-BE49-F238E27FC236}">
                        <a16:creationId xmlns:a16="http://schemas.microsoft.com/office/drawing/2014/main" id="{00000000-0008-0000-0600-000091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02" name="Straight Connector 401">
                    <a:extLst>
                      <a:ext uri="{FF2B5EF4-FFF2-40B4-BE49-F238E27FC236}">
                        <a16:creationId xmlns:a16="http://schemas.microsoft.com/office/drawing/2014/main" id="{00000000-0008-0000-0600-000092010000}"/>
                      </a:ext>
                    </a:extLst>
                  </xdr:cNvPr>
                  <xdr:cNvCxnSpPr/>
                </xdr:nvCxnSpPr>
                <xdr:spPr>
                  <a:xfrm>
                    <a:off x="3140143" y="312419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03" name="Straight Connector 402">
                    <a:extLst>
                      <a:ext uri="{FF2B5EF4-FFF2-40B4-BE49-F238E27FC236}">
                        <a16:creationId xmlns:a16="http://schemas.microsoft.com/office/drawing/2014/main" id="{00000000-0008-0000-0600-000093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04" name="Straight Connector 403">
                    <a:extLst>
                      <a:ext uri="{FF2B5EF4-FFF2-40B4-BE49-F238E27FC236}">
                        <a16:creationId xmlns:a16="http://schemas.microsoft.com/office/drawing/2014/main" id="{00000000-0008-0000-0600-000094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05" name="Straight Connector 404">
                    <a:extLst>
                      <a:ext uri="{FF2B5EF4-FFF2-40B4-BE49-F238E27FC236}">
                        <a16:creationId xmlns:a16="http://schemas.microsoft.com/office/drawing/2014/main" id="{00000000-0008-0000-0600-000095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398" name="Straight Connector 397">
                  <a:extLst>
                    <a:ext uri="{FF2B5EF4-FFF2-40B4-BE49-F238E27FC236}">
                      <a16:creationId xmlns:a16="http://schemas.microsoft.com/office/drawing/2014/main" id="{00000000-0008-0000-0600-00008E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99" name="Straight Connector 398">
                  <a:extLst>
                    <a:ext uri="{FF2B5EF4-FFF2-40B4-BE49-F238E27FC236}">
                      <a16:creationId xmlns:a16="http://schemas.microsoft.com/office/drawing/2014/main" id="{00000000-0008-0000-0600-00008F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396" name="Straight Connector 395">
                <a:extLst>
                  <a:ext uri="{FF2B5EF4-FFF2-40B4-BE49-F238E27FC236}">
                    <a16:creationId xmlns:a16="http://schemas.microsoft.com/office/drawing/2014/main" id="{00000000-0008-0000-0600-00008C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383" name="Group 382">
              <a:extLst>
                <a:ext uri="{FF2B5EF4-FFF2-40B4-BE49-F238E27FC236}">
                  <a16:creationId xmlns:a16="http://schemas.microsoft.com/office/drawing/2014/main" id="{00000000-0008-0000-0600-00007F010000}"/>
                </a:ext>
              </a:extLst>
            </xdr:cNvPr>
            <xdr:cNvGrpSpPr/>
          </xdr:nvGrpSpPr>
          <xdr:grpSpPr>
            <a:xfrm>
              <a:off x="4790145" y="2107563"/>
              <a:ext cx="110714" cy="1785264"/>
              <a:chOff x="4473174" y="2078476"/>
              <a:chExt cx="110714" cy="1785264"/>
            </a:xfrm>
          </xdr:grpSpPr>
          <xdr:grpSp>
            <xdr:nvGrpSpPr>
              <xdr:cNvPr id="384" name="Group 383">
                <a:extLst>
                  <a:ext uri="{FF2B5EF4-FFF2-40B4-BE49-F238E27FC236}">
                    <a16:creationId xmlns:a16="http://schemas.microsoft.com/office/drawing/2014/main" id="{00000000-0008-0000-0600-000080010000}"/>
                  </a:ext>
                </a:extLst>
              </xdr:cNvPr>
              <xdr:cNvGrpSpPr/>
            </xdr:nvGrpSpPr>
            <xdr:grpSpPr>
              <a:xfrm>
                <a:off x="4473174" y="2078476"/>
                <a:ext cx="105071" cy="1632864"/>
                <a:chOff x="3152107" y="6968252"/>
                <a:chExt cx="105071" cy="1632864"/>
              </a:xfrm>
            </xdr:grpSpPr>
            <xdr:grpSp>
              <xdr:nvGrpSpPr>
                <xdr:cNvPr id="386" name="Group 385">
                  <a:extLst>
                    <a:ext uri="{FF2B5EF4-FFF2-40B4-BE49-F238E27FC236}">
                      <a16:creationId xmlns:a16="http://schemas.microsoft.com/office/drawing/2014/main" id="{00000000-0008-0000-0600-000082010000}"/>
                    </a:ext>
                  </a:extLst>
                </xdr:cNvPr>
                <xdr:cNvGrpSpPr/>
              </xdr:nvGrpSpPr>
              <xdr:grpSpPr>
                <a:xfrm>
                  <a:off x="3152107" y="6968252"/>
                  <a:ext cx="105071" cy="995097"/>
                  <a:chOff x="3140143" y="2547256"/>
                  <a:chExt cx="105071" cy="995097"/>
                </a:xfrm>
              </xdr:grpSpPr>
              <xdr:cxnSp macro="">
                <xdr:nvCxnSpPr>
                  <xdr:cNvPr id="389" name="Straight Connector 388">
                    <a:extLst>
                      <a:ext uri="{FF2B5EF4-FFF2-40B4-BE49-F238E27FC236}">
                        <a16:creationId xmlns:a16="http://schemas.microsoft.com/office/drawing/2014/main" id="{00000000-0008-0000-0600-000085010000}"/>
                      </a:ext>
                    </a:extLst>
                  </xdr:cNvPr>
                  <xdr:cNvCxnSpPr/>
                </xdr:nvCxnSpPr>
                <xdr:spPr>
                  <a:xfrm>
                    <a:off x="3140143" y="3542353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90" name="Straight Connector 389">
                    <a:extLst>
                      <a:ext uri="{FF2B5EF4-FFF2-40B4-BE49-F238E27FC236}">
                        <a16:creationId xmlns:a16="http://schemas.microsoft.com/office/drawing/2014/main" id="{00000000-0008-0000-0600-000086010000}"/>
                      </a:ext>
                    </a:extLst>
                  </xdr:cNvPr>
                  <xdr:cNvCxnSpPr/>
                </xdr:nvCxnSpPr>
                <xdr:spPr>
                  <a:xfrm>
                    <a:off x="3140143" y="335279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91" name="Straight Connector 390">
                    <a:extLst>
                      <a:ext uri="{FF2B5EF4-FFF2-40B4-BE49-F238E27FC236}">
                        <a16:creationId xmlns:a16="http://schemas.microsoft.com/office/drawing/2014/main" id="{00000000-0008-0000-0600-000087010000}"/>
                      </a:ext>
                    </a:extLst>
                  </xdr:cNvPr>
                  <xdr:cNvCxnSpPr/>
                </xdr:nvCxnSpPr>
                <xdr:spPr>
                  <a:xfrm>
                    <a:off x="3140143" y="309551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92" name="Straight Connector 391">
                    <a:extLst>
                      <a:ext uri="{FF2B5EF4-FFF2-40B4-BE49-F238E27FC236}">
                        <a16:creationId xmlns:a16="http://schemas.microsoft.com/office/drawing/2014/main" id="{00000000-0008-0000-0600-000088010000}"/>
                      </a:ext>
                    </a:extLst>
                  </xdr:cNvPr>
                  <xdr:cNvCxnSpPr/>
                </xdr:nvCxnSpPr>
                <xdr:spPr>
                  <a:xfrm>
                    <a:off x="3140143" y="2873828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93" name="Straight Connector 392">
                    <a:extLst>
                      <a:ext uri="{FF2B5EF4-FFF2-40B4-BE49-F238E27FC236}">
                        <a16:creationId xmlns:a16="http://schemas.microsoft.com/office/drawing/2014/main" id="{00000000-0008-0000-0600-000089010000}"/>
                      </a:ext>
                    </a:extLst>
                  </xdr:cNvPr>
                  <xdr:cNvCxnSpPr/>
                </xdr:nvCxnSpPr>
                <xdr:spPr>
                  <a:xfrm>
                    <a:off x="3140143" y="2743204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94" name="Straight Connector 393">
                    <a:extLst>
                      <a:ext uri="{FF2B5EF4-FFF2-40B4-BE49-F238E27FC236}">
                        <a16:creationId xmlns:a16="http://schemas.microsoft.com/office/drawing/2014/main" id="{00000000-0008-0000-0600-00008A010000}"/>
                      </a:ext>
                    </a:extLst>
                  </xdr:cNvPr>
                  <xdr:cNvCxnSpPr/>
                </xdr:nvCxnSpPr>
                <xdr:spPr>
                  <a:xfrm>
                    <a:off x="3140143" y="2547256"/>
                    <a:ext cx="105071" cy="0"/>
                  </a:xfrm>
                  <a:prstGeom prst="line">
                    <a:avLst/>
                  </a:prstGeom>
                  <a:noFill/>
                  <a:ln w="57150" cap="flat" cmpd="sng" algn="ctr">
                    <a:solidFill>
                      <a:sysClr val="windowText" lastClr="000000"/>
                    </a:solidFill>
                    <a:prstDash val="solid"/>
                    <a:miter lim="800000"/>
                  </a:ln>
                  <a:effectLst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387" name="Straight Connector 386">
                  <a:extLst>
                    <a:ext uri="{FF2B5EF4-FFF2-40B4-BE49-F238E27FC236}">
                      <a16:creationId xmlns:a16="http://schemas.microsoft.com/office/drawing/2014/main" id="{00000000-0008-0000-0600-000083010000}"/>
                    </a:ext>
                  </a:extLst>
                </xdr:cNvPr>
                <xdr:cNvCxnSpPr/>
              </xdr:nvCxnSpPr>
              <xdr:spPr>
                <a:xfrm>
                  <a:off x="3152107" y="8296314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88" name="Straight Connector 387">
                  <a:extLst>
                    <a:ext uri="{FF2B5EF4-FFF2-40B4-BE49-F238E27FC236}">
                      <a16:creationId xmlns:a16="http://schemas.microsoft.com/office/drawing/2014/main" id="{00000000-0008-0000-0600-000084010000}"/>
                    </a:ext>
                  </a:extLst>
                </xdr:cNvPr>
                <xdr:cNvCxnSpPr/>
              </xdr:nvCxnSpPr>
              <xdr:spPr>
                <a:xfrm>
                  <a:off x="3152107" y="8601116"/>
                  <a:ext cx="105071" cy="0"/>
                </a:xfrm>
                <a:prstGeom prst="line">
                  <a:avLst/>
                </a:prstGeom>
                <a:noFill/>
                <a:ln w="5715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385" name="Straight Connector 384">
                <a:extLst>
                  <a:ext uri="{FF2B5EF4-FFF2-40B4-BE49-F238E27FC236}">
                    <a16:creationId xmlns:a16="http://schemas.microsoft.com/office/drawing/2014/main" id="{00000000-0008-0000-0600-000081010000}"/>
                  </a:ext>
                </a:extLst>
              </xdr:cNvPr>
              <xdr:cNvCxnSpPr/>
            </xdr:nvCxnSpPr>
            <xdr:spPr>
              <a:xfrm>
                <a:off x="4478817" y="3863740"/>
                <a:ext cx="105071" cy="0"/>
              </a:xfrm>
              <a:prstGeom prst="line">
                <a:avLst/>
              </a:prstGeom>
              <a:noFill/>
              <a:ln w="57150" cap="flat" cmpd="sng" algn="ctr">
                <a:solidFill>
                  <a:sysClr val="windowText" lastClr="000000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373" name="TextBox 248">
            <a:extLst>
              <a:ext uri="{FF2B5EF4-FFF2-40B4-BE49-F238E27FC236}">
                <a16:creationId xmlns:a16="http://schemas.microsoft.com/office/drawing/2014/main" id="{00000000-0008-0000-0600-000075010000}"/>
              </a:ext>
            </a:extLst>
          </xdr:cNvPr>
          <xdr:cNvSpPr txBox="1"/>
        </xdr:nvSpPr>
        <xdr:spPr>
          <a:xfrm>
            <a:off x="1668958" y="8142902"/>
            <a:ext cx="723018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400" b="1">
                <a:latin typeface="Arial" panose="020B0604020202020204" pitchFamily="34" charset="0"/>
                <a:cs typeface="Arial" panose="020B0604020202020204" pitchFamily="34" charset="0"/>
              </a:rPr>
              <a:t>Wdr11</a:t>
            </a:r>
          </a:p>
        </xdr:txBody>
      </xdr:sp>
      <xdr:sp macro="" textlink="">
        <xdr:nvSpPr>
          <xdr:cNvPr id="374" name="TextBox 1">
            <a:extLst>
              <a:ext uri="{FF2B5EF4-FFF2-40B4-BE49-F238E27FC236}">
                <a16:creationId xmlns:a16="http://schemas.microsoft.com/office/drawing/2014/main" id="{00000000-0008-0000-0600-000076010000}"/>
              </a:ext>
            </a:extLst>
          </xdr:cNvPr>
          <xdr:cNvSpPr txBox="1"/>
        </xdr:nvSpPr>
        <xdr:spPr>
          <a:xfrm>
            <a:off x="3594974" y="748414"/>
            <a:ext cx="691215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000" b="1">
                <a:latin typeface="Arial" panose="020B0604020202020204" pitchFamily="34" charset="0"/>
                <a:cs typeface="Arial" panose="020B0604020202020204" pitchFamily="34" charset="0"/>
              </a:rPr>
              <a:t>    -       +</a:t>
            </a:r>
          </a:p>
        </xdr:txBody>
      </xdr:sp>
      <xdr:pic>
        <xdr:nvPicPr>
          <xdr:cNvPr id="375" name="Picture 374">
            <a:extLst>
              <a:ext uri="{FF2B5EF4-FFF2-40B4-BE49-F238E27FC236}">
                <a16:creationId xmlns:a16="http://schemas.microsoft.com/office/drawing/2014/main" id="{00000000-0008-0000-0600-00007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l="37565" t="11879" r="38563" b="15547"/>
          <a:stretch/>
        </xdr:blipFill>
        <xdr:spPr>
          <a:xfrm>
            <a:off x="5688077" y="1047170"/>
            <a:ext cx="681493" cy="1711553"/>
          </a:xfrm>
          <a:prstGeom prst="rect">
            <a:avLst/>
          </a:prstGeom>
        </xdr:spPr>
      </xdr:pic>
      <xdr:pic>
        <xdr:nvPicPr>
          <xdr:cNvPr id="376" name="Picture 375">
            <a:extLst>
              <a:ext uri="{FF2B5EF4-FFF2-40B4-BE49-F238E27FC236}">
                <a16:creationId xmlns:a16="http://schemas.microsoft.com/office/drawing/2014/main" id="{00000000-0008-0000-0600-00007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rightnessContrast contrast="40000"/>
                    </a14:imgEffect>
                  </a14:imgLayer>
                </a14:imgProps>
              </a:ext>
            </a:extLst>
          </a:blip>
          <a:srcRect l="29710" t="18228" r="40254" b="14258"/>
          <a:stretch/>
        </xdr:blipFill>
        <xdr:spPr>
          <a:xfrm>
            <a:off x="487598" y="1020142"/>
            <a:ext cx="667840" cy="1650073"/>
          </a:xfrm>
          <a:prstGeom prst="rect">
            <a:avLst/>
          </a:prstGeom>
        </xdr:spPr>
      </xdr:pic>
      <xdr:sp macro="" textlink="">
        <xdr:nvSpPr>
          <xdr:cNvPr id="377" name="Rectangle 376">
            <a:extLst>
              <a:ext uri="{FF2B5EF4-FFF2-40B4-BE49-F238E27FC236}">
                <a16:creationId xmlns:a16="http://schemas.microsoft.com/office/drawing/2014/main" id="{00000000-0008-0000-0600-000079010000}"/>
              </a:ext>
            </a:extLst>
          </xdr:cNvPr>
          <xdr:cNvSpPr/>
        </xdr:nvSpPr>
        <xdr:spPr>
          <a:xfrm>
            <a:off x="488429" y="2422707"/>
            <a:ext cx="656623" cy="273606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78" name="Rectangle 377">
            <a:extLst>
              <a:ext uri="{FF2B5EF4-FFF2-40B4-BE49-F238E27FC236}">
                <a16:creationId xmlns:a16="http://schemas.microsoft.com/office/drawing/2014/main" id="{00000000-0008-0000-0600-00007A010000}"/>
              </a:ext>
            </a:extLst>
          </xdr:cNvPr>
          <xdr:cNvSpPr/>
        </xdr:nvSpPr>
        <xdr:spPr>
          <a:xfrm>
            <a:off x="5671561" y="2434711"/>
            <a:ext cx="698010" cy="275580"/>
          </a:xfrm>
          <a:prstGeom prst="rect">
            <a:avLst/>
          </a:prstGeom>
          <a:noFill/>
          <a:ln w="28575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79" name="TextBox 2">
            <a:extLst>
              <a:ext uri="{FF2B5EF4-FFF2-40B4-BE49-F238E27FC236}">
                <a16:creationId xmlns:a16="http://schemas.microsoft.com/office/drawing/2014/main" id="{00000000-0008-0000-0600-00007B010000}"/>
              </a:ext>
            </a:extLst>
          </xdr:cNvPr>
          <xdr:cNvSpPr txBox="1"/>
        </xdr:nvSpPr>
        <xdr:spPr>
          <a:xfrm>
            <a:off x="363637" y="2758723"/>
            <a:ext cx="1229710" cy="64633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Different exposure images</a:t>
            </a:r>
          </a:p>
        </xdr:txBody>
      </xdr:sp>
      <xdr:sp macro="" textlink="">
        <xdr:nvSpPr>
          <xdr:cNvPr id="380" name="TextBox 5">
            <a:extLst>
              <a:ext uri="{FF2B5EF4-FFF2-40B4-BE49-F238E27FC236}">
                <a16:creationId xmlns:a16="http://schemas.microsoft.com/office/drawing/2014/main" id="{00000000-0008-0000-0600-00007C010000}"/>
              </a:ext>
            </a:extLst>
          </xdr:cNvPr>
          <xdr:cNvSpPr txBox="1"/>
        </xdr:nvSpPr>
        <xdr:spPr>
          <a:xfrm>
            <a:off x="5628290" y="2775081"/>
            <a:ext cx="1229710" cy="64633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Different exposure images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7</xdr:col>
          <xdr:colOff>142875</xdr:colOff>
          <xdr:row>12</xdr:row>
          <xdr:rowOff>161925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</xdr:row>
          <xdr:rowOff>9525</xdr:rowOff>
        </xdr:from>
        <xdr:to>
          <xdr:col>5</xdr:col>
          <xdr:colOff>257175</xdr:colOff>
          <xdr:row>13</xdr:row>
          <xdr:rowOff>9525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15</xdr:row>
          <xdr:rowOff>85725</xdr:rowOff>
        </xdr:from>
        <xdr:to>
          <xdr:col>5</xdr:col>
          <xdr:colOff>276225</xdr:colOff>
          <xdr:row>28</xdr:row>
          <xdr:rowOff>66675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8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30</xdr:row>
          <xdr:rowOff>66675</xdr:rowOff>
        </xdr:from>
        <xdr:to>
          <xdr:col>5</xdr:col>
          <xdr:colOff>314325</xdr:colOff>
          <xdr:row>41</xdr:row>
          <xdr:rowOff>161925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8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My%20document\Manuscripts\2021-2022%20final%20papers\Paper%202\Final%20version\Revision\Sci%20Reports\Raw%20data%20files%20(Sci%20Rep)_revised\Fig%208B.xlsx" TargetMode="External"/><Relationship Id="rId1" Type="http://schemas.openxmlformats.org/officeDocument/2006/relationships/externalLinkPath" Target="/My%20document/Manuscripts/2021-2022%20final%20papers/Paper%202/Final%20version/Revision/Sci%20Reports/Raw%20data%20files%20(Sci%20Rep)_revised/Fig%208B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My%20document\Manuscripts\2021-2022%20final%20papers\Paper%202\Final%20version\Revision\Sci%20Reports\Raw%20data%20files%20(Sci%20Rep)_revised\Fig%208C.xlsx" TargetMode="External"/><Relationship Id="rId1" Type="http://schemas.openxmlformats.org/officeDocument/2006/relationships/externalLinkPath" Target="/My%20document/Manuscripts/2021-2022%20final%20papers/Paper%202/Final%20version/Revision/Sci%20Reports/Raw%20data%20files%20(Sci%20Rep)_revised/Fig%208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timised time"/>
      <sheetName val="WT PGC growth on CRISPR feeders"/>
    </sheetNames>
    <sheetDataSet>
      <sheetData sheetId="0" refreshError="1"/>
      <sheetData sheetId="1">
        <row r="77">
          <cell r="AB77" t="str">
            <v>0h</v>
          </cell>
          <cell r="AC77" t="str">
            <v>9h</v>
          </cell>
          <cell r="AD77" t="str">
            <v>18h</v>
          </cell>
          <cell r="AE77" t="str">
            <v>24h</v>
          </cell>
          <cell r="AF77" t="str">
            <v>32h</v>
          </cell>
          <cell r="AG77" t="str">
            <v>48h</v>
          </cell>
        </row>
        <row r="78">
          <cell r="AA78" t="str">
            <v>Wdr11 WT</v>
          </cell>
          <cell r="AB78">
            <v>100</v>
          </cell>
          <cell r="AC78">
            <v>114</v>
          </cell>
          <cell r="AD78">
            <v>153</v>
          </cell>
          <cell r="AE78">
            <v>177</v>
          </cell>
          <cell r="AF78">
            <v>177</v>
          </cell>
          <cell r="AG78">
            <v>160</v>
          </cell>
        </row>
        <row r="79">
          <cell r="AA79" t="str">
            <v xml:space="preserve">Wdr11 KO </v>
          </cell>
          <cell r="AB79">
            <v>100</v>
          </cell>
          <cell r="AC79">
            <v>110</v>
          </cell>
          <cell r="AD79">
            <v>133</v>
          </cell>
          <cell r="AE79">
            <v>147</v>
          </cell>
          <cell r="AF79">
            <v>143</v>
          </cell>
          <cell r="AG79">
            <v>123</v>
          </cell>
        </row>
        <row r="80">
          <cell r="AA80" t="str">
            <v>MT</v>
          </cell>
          <cell r="AB80">
            <v>100</v>
          </cell>
          <cell r="AC80">
            <v>107</v>
          </cell>
          <cell r="AD80">
            <v>120</v>
          </cell>
          <cell r="AE80">
            <v>133</v>
          </cell>
          <cell r="AF80">
            <v>133</v>
          </cell>
          <cell r="AG80">
            <v>107</v>
          </cell>
        </row>
        <row r="81">
          <cell r="AA81" t="str">
            <v>Ift88 KO</v>
          </cell>
          <cell r="AB81">
            <v>100</v>
          </cell>
          <cell r="AC81">
            <v>104</v>
          </cell>
          <cell r="AD81">
            <v>114</v>
          </cell>
          <cell r="AE81">
            <v>125</v>
          </cell>
          <cell r="AF81">
            <v>122</v>
          </cell>
          <cell r="AG81">
            <v>93</v>
          </cell>
        </row>
        <row r="82">
          <cell r="AA82" t="str">
            <v>RC</v>
          </cell>
          <cell r="AB82">
            <v>100</v>
          </cell>
          <cell r="AC82">
            <v>121</v>
          </cell>
          <cell r="AD82">
            <v>156</v>
          </cell>
          <cell r="AE82">
            <v>190</v>
          </cell>
          <cell r="AF82">
            <v>187</v>
          </cell>
          <cell r="AG82">
            <v>169</v>
          </cell>
        </row>
        <row r="83">
          <cell r="AB83">
            <v>0</v>
          </cell>
          <cell r="AC83">
            <v>3.4</v>
          </cell>
          <cell r="AD83">
            <v>6.36</v>
          </cell>
          <cell r="AE83">
            <v>3.92</v>
          </cell>
          <cell r="AF83">
            <v>8.4499999999999993</v>
          </cell>
          <cell r="AG83">
            <v>8.5299999999999994</v>
          </cell>
        </row>
        <row r="84">
          <cell r="AB84">
            <v>0</v>
          </cell>
          <cell r="AC84">
            <v>4.16</v>
          </cell>
          <cell r="AD84">
            <v>5.22</v>
          </cell>
          <cell r="AE84">
            <v>3.4</v>
          </cell>
          <cell r="AF84">
            <v>4.16</v>
          </cell>
          <cell r="AG84">
            <v>3.92</v>
          </cell>
        </row>
        <row r="85">
          <cell r="AB85">
            <v>0</v>
          </cell>
          <cell r="AC85">
            <v>4.16</v>
          </cell>
          <cell r="AD85">
            <v>3.2</v>
          </cell>
          <cell r="AE85">
            <v>0</v>
          </cell>
          <cell r="AF85">
            <v>0</v>
          </cell>
          <cell r="AG85">
            <v>4.16</v>
          </cell>
        </row>
        <row r="86">
          <cell r="AB86">
            <v>0</v>
          </cell>
          <cell r="AC86">
            <v>4</v>
          </cell>
          <cell r="AD86">
            <v>3.6</v>
          </cell>
          <cell r="AE86">
            <v>4.9000000000000004</v>
          </cell>
          <cell r="AF86">
            <v>4.5999999999999996</v>
          </cell>
          <cell r="AG86">
            <v>4.16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0h - PGCs"/>
      <sheetName val="10h - somatic cells"/>
    </sheetNames>
    <sheetDataSet>
      <sheetData sheetId="0" refreshError="1"/>
      <sheetData sheetId="1">
        <row r="40">
          <cell r="M40" t="str">
            <v>WT</v>
          </cell>
          <cell r="N40" t="str">
            <v>RC</v>
          </cell>
          <cell r="O40" t="str">
            <v>MT</v>
          </cell>
          <cell r="P40" t="str">
            <v>Wdr11 KO</v>
          </cell>
          <cell r="Q40" t="str">
            <v>IFT88 KO</v>
          </cell>
        </row>
        <row r="44">
          <cell r="M44">
            <v>116.30000000000001</v>
          </cell>
          <cell r="N44">
            <v>110.60000000000001</v>
          </cell>
          <cell r="O44">
            <v>106.17</v>
          </cell>
          <cell r="P44">
            <v>110.15666666666668</v>
          </cell>
          <cell r="Q44">
            <v>115.34333333333332</v>
          </cell>
        </row>
        <row r="45">
          <cell r="M45">
            <v>1.3850752085476528</v>
          </cell>
          <cell r="N45">
            <v>4.1729126518536184</v>
          </cell>
          <cell r="O45">
            <v>6.0195680908184768</v>
          </cell>
          <cell r="P45">
            <v>6.6773281416380259</v>
          </cell>
          <cell r="Q45">
            <v>1.7097985586352291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oleObject" Target="../embeddings/oleObject8.bin"/><Relationship Id="rId7" Type="http://schemas.openxmlformats.org/officeDocument/2006/relationships/oleObject" Target="../embeddings/oleObject10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0.xml"/><Relationship Id="rId6" Type="http://schemas.openxmlformats.org/officeDocument/2006/relationships/image" Target="../media/image33.emf"/><Relationship Id="rId5" Type="http://schemas.openxmlformats.org/officeDocument/2006/relationships/oleObject" Target="../embeddings/oleObject9.bin"/><Relationship Id="rId10" Type="http://schemas.openxmlformats.org/officeDocument/2006/relationships/image" Target="../media/image35.emf"/><Relationship Id="rId4" Type="http://schemas.openxmlformats.org/officeDocument/2006/relationships/image" Target="../media/image32.emf"/><Relationship Id="rId9" Type="http://schemas.openxmlformats.org/officeDocument/2006/relationships/oleObject" Target="../embeddings/oleObject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8.xml"/><Relationship Id="rId4" Type="http://schemas.openxmlformats.org/officeDocument/2006/relationships/image" Target="../media/image52.emf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0.xml"/><Relationship Id="rId6" Type="http://schemas.openxmlformats.org/officeDocument/2006/relationships/image" Target="../media/image55.emf"/><Relationship Id="rId5" Type="http://schemas.openxmlformats.org/officeDocument/2006/relationships/oleObject" Target="../embeddings/oleObject14.bin"/><Relationship Id="rId4" Type="http://schemas.openxmlformats.org/officeDocument/2006/relationships/image" Target="../media/image54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21.xml"/><Relationship Id="rId4" Type="http://schemas.openxmlformats.org/officeDocument/2006/relationships/image" Target="../media/image56.emf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25.xml"/><Relationship Id="rId4" Type="http://schemas.openxmlformats.org/officeDocument/2006/relationships/image" Target="../media/image71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6.xml"/><Relationship Id="rId4" Type="http://schemas.openxmlformats.org/officeDocument/2006/relationships/image" Target="../media/image72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27.xml"/><Relationship Id="rId4" Type="http://schemas.openxmlformats.org/officeDocument/2006/relationships/image" Target="../media/image73.emf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29.xml"/><Relationship Id="rId4" Type="http://schemas.openxmlformats.org/officeDocument/2006/relationships/image" Target="../media/image80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Relationship Id="rId4" Type="http://schemas.openxmlformats.org/officeDocument/2006/relationships/image" Target="../media/image13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Relationship Id="rId4" Type="http://schemas.openxmlformats.org/officeDocument/2006/relationships/image" Target="../media/image14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Relationship Id="rId4" Type="http://schemas.openxmlformats.org/officeDocument/2006/relationships/image" Target="../media/image15.emf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Relationship Id="rId4" Type="http://schemas.openxmlformats.org/officeDocument/2006/relationships/image" Target="../media/image28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oleObject" Target="../embeddings/oleObject5.bin"/><Relationship Id="rId7" Type="http://schemas.openxmlformats.org/officeDocument/2006/relationships/oleObject" Target="../embeddings/oleObject7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.xml"/><Relationship Id="rId6" Type="http://schemas.openxmlformats.org/officeDocument/2006/relationships/image" Target="../media/image30.emf"/><Relationship Id="rId5" Type="http://schemas.openxmlformats.org/officeDocument/2006/relationships/oleObject" Target="../embeddings/oleObject6.bin"/><Relationship Id="rId4" Type="http://schemas.openxmlformats.org/officeDocument/2006/relationships/image" Target="../media/image29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Q47"/>
  <sheetViews>
    <sheetView topLeftCell="C1" zoomScale="98" zoomScaleNormal="98" workbookViewId="0">
      <selection activeCell="M28" sqref="M28"/>
    </sheetView>
  </sheetViews>
  <sheetFormatPr defaultRowHeight="15"/>
  <cols>
    <col min="2" max="2" width="32.42578125" bestFit="1" customWidth="1"/>
    <col min="4" max="4" width="15.7109375" bestFit="1" customWidth="1"/>
    <col min="5" max="9" width="10.5703125" bestFit="1" customWidth="1"/>
    <col min="15" max="15" width="10.28515625" bestFit="1" customWidth="1"/>
    <col min="16" max="17" width="8.85546875"/>
  </cols>
  <sheetData>
    <row r="3" spans="2:14">
      <c r="B3" s="2" t="s">
        <v>28</v>
      </c>
      <c r="D3" t="s">
        <v>25</v>
      </c>
      <c r="E3" t="s">
        <v>3</v>
      </c>
      <c r="F3" t="s">
        <v>4</v>
      </c>
      <c r="H3" t="s">
        <v>26</v>
      </c>
      <c r="I3" t="s">
        <v>3</v>
      </c>
      <c r="J3" t="s">
        <v>4</v>
      </c>
      <c r="L3" t="s">
        <v>27</v>
      </c>
      <c r="M3" t="s">
        <v>3</v>
      </c>
      <c r="N3" t="s">
        <v>4</v>
      </c>
    </row>
    <row r="4" spans="2:14">
      <c r="D4">
        <v>1</v>
      </c>
      <c r="E4">
        <v>59</v>
      </c>
      <c r="F4">
        <v>42</v>
      </c>
      <c r="H4">
        <v>1</v>
      </c>
      <c r="I4">
        <v>225</v>
      </c>
      <c r="J4">
        <v>147</v>
      </c>
      <c r="L4">
        <v>1</v>
      </c>
      <c r="M4" s="4">
        <v>374</v>
      </c>
      <c r="N4" s="4">
        <v>236</v>
      </c>
    </row>
    <row r="5" spans="2:14">
      <c r="D5">
        <v>2</v>
      </c>
      <c r="E5">
        <v>76</v>
      </c>
      <c r="F5">
        <v>46</v>
      </c>
      <c r="H5">
        <v>2</v>
      </c>
      <c r="I5">
        <v>224</v>
      </c>
      <c r="J5">
        <v>171</v>
      </c>
      <c r="L5">
        <v>2</v>
      </c>
      <c r="M5" s="4">
        <v>421</v>
      </c>
      <c r="N5" s="4">
        <v>289</v>
      </c>
    </row>
    <row r="6" spans="2:14">
      <c r="D6">
        <v>3</v>
      </c>
      <c r="E6">
        <v>54</v>
      </c>
      <c r="F6">
        <v>44</v>
      </c>
      <c r="H6">
        <v>3</v>
      </c>
      <c r="I6">
        <v>242</v>
      </c>
      <c r="J6">
        <v>93</v>
      </c>
      <c r="L6">
        <v>3</v>
      </c>
      <c r="M6" s="4">
        <v>466</v>
      </c>
      <c r="N6" s="4">
        <v>152</v>
      </c>
    </row>
    <row r="7" spans="2:14">
      <c r="D7">
        <v>4</v>
      </c>
      <c r="E7">
        <v>61</v>
      </c>
      <c r="F7">
        <v>54</v>
      </c>
      <c r="H7">
        <v>4</v>
      </c>
      <c r="I7">
        <v>198</v>
      </c>
      <c r="J7">
        <v>158</v>
      </c>
      <c r="L7">
        <v>4</v>
      </c>
      <c r="M7" s="4">
        <v>302</v>
      </c>
      <c r="N7" s="4">
        <v>278</v>
      </c>
    </row>
    <row r="8" spans="2:14">
      <c r="D8">
        <v>5</v>
      </c>
      <c r="E8">
        <v>89</v>
      </c>
      <c r="F8">
        <v>51</v>
      </c>
      <c r="H8">
        <v>5</v>
      </c>
      <c r="I8">
        <v>175</v>
      </c>
      <c r="J8">
        <v>126</v>
      </c>
      <c r="L8">
        <v>5</v>
      </c>
      <c r="M8" s="4">
        <v>440</v>
      </c>
      <c r="N8" s="4">
        <v>245</v>
      </c>
    </row>
    <row r="9" spans="2:14">
      <c r="D9" t="s">
        <v>19</v>
      </c>
      <c r="E9" s="1">
        <f>AVERAGE(E4:E8)</f>
        <v>67.8</v>
      </c>
      <c r="F9" s="1">
        <f>AVERAGE(F4:F8)</f>
        <v>47.4</v>
      </c>
      <c r="H9" t="s">
        <v>19</v>
      </c>
      <c r="I9" s="1">
        <f>AVERAGE(I4:I8)</f>
        <v>212.8</v>
      </c>
      <c r="J9" s="1">
        <f>AVERAGE(J4:J8)</f>
        <v>139</v>
      </c>
      <c r="L9" t="s">
        <v>19</v>
      </c>
      <c r="M9" s="1">
        <f>AVERAGE(M4:M8)</f>
        <v>400.6</v>
      </c>
      <c r="N9" s="1">
        <f>AVERAGE(N4:N8)</f>
        <v>240</v>
      </c>
    </row>
    <row r="10" spans="2:14">
      <c r="D10" t="s">
        <v>5</v>
      </c>
      <c r="E10" s="1">
        <f>STDEV(E4:E8)/SQRT(5)</f>
        <v>6.4451532177288042</v>
      </c>
      <c r="F10" s="1">
        <f>STDEV(F4:F8)/SQRT(5)</f>
        <v>2.2271057451320084</v>
      </c>
      <c r="H10" t="s">
        <v>5</v>
      </c>
      <c r="I10" s="1">
        <f>STDEV(I4:I8)/SQRT(5)</f>
        <v>11.778794505381244</v>
      </c>
      <c r="J10" s="1">
        <f>STDEV(J4:J8)/SQRT(5)</f>
        <v>13.663820841916802</v>
      </c>
      <c r="L10" t="s">
        <v>5</v>
      </c>
      <c r="M10" s="1">
        <f>STDEV(M4:M8)/SQRT(5)</f>
        <v>28.874902597238275</v>
      </c>
      <c r="N10" s="1">
        <f>STDEV(N4:N8)/SQRT(5)</f>
        <v>24.114311103574988</v>
      </c>
    </row>
    <row r="17" spans="2:17">
      <c r="B17" s="2" t="s">
        <v>23</v>
      </c>
      <c r="D17" t="s">
        <v>6</v>
      </c>
      <c r="E17" t="s">
        <v>8</v>
      </c>
      <c r="F17" t="s">
        <v>9</v>
      </c>
      <c r="G17" t="s">
        <v>10</v>
      </c>
      <c r="H17" t="s">
        <v>11</v>
      </c>
      <c r="I17" t="s">
        <v>12</v>
      </c>
      <c r="J17" t="s">
        <v>19</v>
      </c>
      <c r="K17" t="s">
        <v>5</v>
      </c>
      <c r="O17" s="2" t="s">
        <v>20</v>
      </c>
    </row>
    <row r="18" spans="2:17">
      <c r="D18" t="s">
        <v>0</v>
      </c>
      <c r="E18">
        <v>213</v>
      </c>
      <c r="F18">
        <v>219</v>
      </c>
      <c r="G18">
        <v>238</v>
      </c>
      <c r="H18">
        <v>192</v>
      </c>
      <c r="I18">
        <v>170</v>
      </c>
      <c r="J18" s="3">
        <f>AVERAGE(E18:I18)</f>
        <v>206.4</v>
      </c>
      <c r="K18" s="1">
        <f>STDEV(E18:I18)/SQRT(5)</f>
        <v>11.690166808048573</v>
      </c>
      <c r="P18" t="s">
        <v>3</v>
      </c>
      <c r="Q18" t="s">
        <v>4</v>
      </c>
    </row>
    <row r="19" spans="2:17">
      <c r="D19" t="s">
        <v>1</v>
      </c>
      <c r="E19">
        <v>2</v>
      </c>
      <c r="F19">
        <v>0</v>
      </c>
      <c r="G19">
        <v>0</v>
      </c>
      <c r="H19">
        <v>2</v>
      </c>
      <c r="I19">
        <v>3</v>
      </c>
      <c r="J19" s="3">
        <f>AVERAGE(E19:I19)</f>
        <v>1.4</v>
      </c>
      <c r="K19" s="1">
        <f t="shared" ref="K19:K20" si="0">STDEV(E19:I19)/SQRT(5)</f>
        <v>0.6</v>
      </c>
      <c r="O19" t="s">
        <v>0</v>
      </c>
      <c r="P19">
        <v>206</v>
      </c>
      <c r="Q19">
        <v>101</v>
      </c>
    </row>
    <row r="20" spans="2:17">
      <c r="D20" t="s">
        <v>2</v>
      </c>
      <c r="E20">
        <v>12</v>
      </c>
      <c r="F20">
        <v>10</v>
      </c>
      <c r="G20">
        <v>4</v>
      </c>
      <c r="H20">
        <v>6</v>
      </c>
      <c r="I20">
        <v>4</v>
      </c>
      <c r="J20" s="3">
        <f>AVERAGE(E20:I20)</f>
        <v>7.2</v>
      </c>
      <c r="K20" s="1">
        <f t="shared" si="0"/>
        <v>1.6248076809271921</v>
      </c>
      <c r="O20" t="s">
        <v>1</v>
      </c>
      <c r="P20">
        <v>1</v>
      </c>
      <c r="Q20">
        <v>27</v>
      </c>
    </row>
    <row r="21" spans="2:17">
      <c r="D21" t="s">
        <v>7</v>
      </c>
      <c r="E21">
        <f>SUM(E18:E20)</f>
        <v>227</v>
      </c>
      <c r="F21">
        <f t="shared" ref="F21:I21" si="1">SUM(F18:F20)</f>
        <v>229</v>
      </c>
      <c r="G21">
        <f t="shared" si="1"/>
        <v>242</v>
      </c>
      <c r="H21">
        <f t="shared" si="1"/>
        <v>200</v>
      </c>
      <c r="I21">
        <f t="shared" si="1"/>
        <v>177</v>
      </c>
      <c r="J21" s="3">
        <f>AVERAGE(E21:I21)</f>
        <v>215</v>
      </c>
      <c r="O21" t="s">
        <v>2</v>
      </c>
      <c r="P21">
        <v>5.6</v>
      </c>
      <c r="Q21">
        <v>11</v>
      </c>
    </row>
    <row r="23" spans="2:17">
      <c r="D23" t="s">
        <v>6</v>
      </c>
      <c r="E23" t="s">
        <v>13</v>
      </c>
      <c r="F23" t="s">
        <v>14</v>
      </c>
      <c r="G23" t="s">
        <v>15</v>
      </c>
      <c r="H23" t="s">
        <v>16</v>
      </c>
      <c r="I23" t="s">
        <v>17</v>
      </c>
      <c r="J23" t="s">
        <v>19</v>
      </c>
      <c r="K23" t="s">
        <v>5</v>
      </c>
      <c r="O23" s="2" t="s">
        <v>5</v>
      </c>
      <c r="P23" t="s">
        <v>3</v>
      </c>
      <c r="Q23" t="s">
        <v>4</v>
      </c>
    </row>
    <row r="24" spans="2:17">
      <c r="D24" t="s">
        <v>0</v>
      </c>
      <c r="E24">
        <v>115</v>
      </c>
      <c r="F24">
        <v>119</v>
      </c>
      <c r="G24">
        <v>67</v>
      </c>
      <c r="H24">
        <v>102</v>
      </c>
      <c r="I24">
        <v>100</v>
      </c>
      <c r="J24" s="3">
        <f>AVERAGE(E24:I24)</f>
        <v>100.6</v>
      </c>
      <c r="K24" s="1">
        <f>STDEV(E24:I24)/SQRT(5)</f>
        <v>9.1575105787544597</v>
      </c>
      <c r="O24" t="s">
        <v>0</v>
      </c>
      <c r="P24">
        <v>11.7</v>
      </c>
      <c r="Q24">
        <v>9</v>
      </c>
    </row>
    <row r="25" spans="2:17">
      <c r="D25" t="s">
        <v>1</v>
      </c>
      <c r="E25">
        <v>25</v>
      </c>
      <c r="F25">
        <v>38</v>
      </c>
      <c r="G25">
        <v>19</v>
      </c>
      <c r="H25">
        <v>40</v>
      </c>
      <c r="I25">
        <v>15</v>
      </c>
      <c r="J25" s="3">
        <f>AVERAGE(E25:I25)</f>
        <v>27.4</v>
      </c>
      <c r="K25" s="1">
        <f>STDEV(E25:I25)/SQRT(5)</f>
        <v>5.0059964043135299</v>
      </c>
      <c r="O25" t="s">
        <v>1</v>
      </c>
      <c r="P25">
        <v>0.4</v>
      </c>
      <c r="Q25">
        <v>5</v>
      </c>
    </row>
    <row r="26" spans="2:17">
      <c r="D26" t="s">
        <v>2</v>
      </c>
      <c r="E26">
        <v>7</v>
      </c>
      <c r="F26">
        <v>14</v>
      </c>
      <c r="G26">
        <v>7</v>
      </c>
      <c r="H26">
        <v>16</v>
      </c>
      <c r="I26">
        <v>11</v>
      </c>
      <c r="J26" s="3">
        <f>AVERAGE(E26:I26)</f>
        <v>11</v>
      </c>
      <c r="K26" s="1">
        <f t="shared" ref="K26" si="2">STDEV(E26:I26)/SQRT(5)</f>
        <v>1.8165902124584949</v>
      </c>
      <c r="O26" t="s">
        <v>2</v>
      </c>
      <c r="P26">
        <v>1.4</v>
      </c>
      <c r="Q26">
        <v>1.8</v>
      </c>
    </row>
    <row r="27" spans="2:17">
      <c r="D27" t="s">
        <v>7</v>
      </c>
      <c r="E27">
        <f>SUM(E24:E26)</f>
        <v>147</v>
      </c>
      <c r="F27">
        <f t="shared" ref="F27:I27" si="3">SUM(F24:F26)</f>
        <v>171</v>
      </c>
      <c r="G27">
        <f t="shared" si="3"/>
        <v>93</v>
      </c>
      <c r="H27">
        <f t="shared" si="3"/>
        <v>158</v>
      </c>
      <c r="I27">
        <f t="shared" si="3"/>
        <v>126</v>
      </c>
      <c r="J27" s="3">
        <f>AVERAGE(E27:I27)</f>
        <v>139</v>
      </c>
    </row>
    <row r="31" spans="2:17">
      <c r="J31" s="1"/>
      <c r="K31" s="3"/>
    </row>
    <row r="32" spans="2:17">
      <c r="B32" s="2" t="s">
        <v>24</v>
      </c>
      <c r="D32" t="s">
        <v>29</v>
      </c>
      <c r="E32" t="s">
        <v>8</v>
      </c>
      <c r="F32" t="s">
        <v>9</v>
      </c>
      <c r="G32" t="s">
        <v>10</v>
      </c>
      <c r="H32" t="s">
        <v>11</v>
      </c>
      <c r="I32" t="s">
        <v>12</v>
      </c>
      <c r="J32" t="s">
        <v>19</v>
      </c>
      <c r="K32" t="s">
        <v>5</v>
      </c>
    </row>
    <row r="33" spans="4:17">
      <c r="D33" t="s">
        <v>0</v>
      </c>
      <c r="E33">
        <v>213</v>
      </c>
      <c r="F33">
        <v>219</v>
      </c>
      <c r="G33">
        <v>238</v>
      </c>
      <c r="H33">
        <v>192</v>
      </c>
      <c r="I33">
        <v>170</v>
      </c>
      <c r="J33" s="3">
        <f>AVERAGE(E33:I33)</f>
        <v>206.4</v>
      </c>
      <c r="K33" s="1">
        <f>STDEV(E33:I33)/SQRT(5)</f>
        <v>11.690166808048573</v>
      </c>
    </row>
    <row r="34" spans="4:17">
      <c r="D34" t="s">
        <v>21</v>
      </c>
      <c r="E34">
        <v>14</v>
      </c>
      <c r="F34">
        <v>10</v>
      </c>
      <c r="G34">
        <v>4</v>
      </c>
      <c r="H34">
        <v>8</v>
      </c>
      <c r="I34">
        <v>7</v>
      </c>
      <c r="J34" s="3">
        <f>AVERAGE(E34:I34)</f>
        <v>8.6</v>
      </c>
      <c r="K34" s="1">
        <f t="shared" ref="K34" si="4">STDEV(E34:I34)/SQRT(5)</f>
        <v>1.6613247725836147</v>
      </c>
    </row>
    <row r="35" spans="4:17">
      <c r="D35" t="s">
        <v>7</v>
      </c>
      <c r="E35">
        <f>SUM(E33:E34)</f>
        <v>227</v>
      </c>
      <c r="F35">
        <f>SUM(F33:F34)</f>
        <v>229</v>
      </c>
      <c r="G35">
        <f>SUM(G33:G34)</f>
        <v>242</v>
      </c>
      <c r="H35">
        <f>SUM(H33:H34)</f>
        <v>200</v>
      </c>
      <c r="I35">
        <f>SUM(I33:I34)</f>
        <v>177</v>
      </c>
      <c r="J35" s="3">
        <f>AVERAGE(E35:I35)</f>
        <v>215</v>
      </c>
    </row>
    <row r="36" spans="4:17">
      <c r="O36" s="2" t="s">
        <v>22</v>
      </c>
    </row>
    <row r="37" spans="4:17">
      <c r="D37" t="s">
        <v>30</v>
      </c>
      <c r="E37" t="s">
        <v>13</v>
      </c>
      <c r="F37" t="s">
        <v>14</v>
      </c>
      <c r="G37" t="s">
        <v>15</v>
      </c>
      <c r="H37" t="s">
        <v>16</v>
      </c>
      <c r="I37" t="s">
        <v>17</v>
      </c>
      <c r="J37" t="s">
        <v>19</v>
      </c>
      <c r="K37" t="s">
        <v>5</v>
      </c>
      <c r="P37" t="s">
        <v>3</v>
      </c>
      <c r="Q37" t="s">
        <v>4</v>
      </c>
    </row>
    <row r="38" spans="4:17">
      <c r="D38" t="s">
        <v>0</v>
      </c>
      <c r="E38">
        <v>115</v>
      </c>
      <c r="F38">
        <v>119</v>
      </c>
      <c r="G38">
        <v>67</v>
      </c>
      <c r="H38">
        <v>102</v>
      </c>
      <c r="I38">
        <v>100</v>
      </c>
      <c r="J38" s="3">
        <f>AVERAGE(E38:I38)</f>
        <v>100.6</v>
      </c>
      <c r="K38" s="1">
        <f>STDEV(E38:I38)/SQRT(5)</f>
        <v>9.1575105787544597</v>
      </c>
      <c r="O38" t="s">
        <v>7</v>
      </c>
      <c r="P38">
        <v>9</v>
      </c>
      <c r="Q38">
        <v>38</v>
      </c>
    </row>
    <row r="39" spans="4:17">
      <c r="D39" t="s">
        <v>21</v>
      </c>
      <c r="E39">
        <v>32</v>
      </c>
      <c r="F39">
        <v>52</v>
      </c>
      <c r="G39">
        <v>26</v>
      </c>
      <c r="H39">
        <v>56</v>
      </c>
      <c r="I39">
        <v>26</v>
      </c>
      <c r="J39" s="3">
        <f>AVERAGE(E39:I39)</f>
        <v>38.4</v>
      </c>
      <c r="K39" s="1">
        <f>STDEV(E39:I39)/SQRT(5)</f>
        <v>6.49307323229917</v>
      </c>
      <c r="O39" t="s">
        <v>18</v>
      </c>
      <c r="P39">
        <v>4</v>
      </c>
      <c r="Q39">
        <v>38</v>
      </c>
    </row>
    <row r="40" spans="4:17">
      <c r="D40" t="s">
        <v>7</v>
      </c>
      <c r="E40">
        <f>SUM(E38:E39)</f>
        <v>147</v>
      </c>
      <c r="F40">
        <f>SUM(F38:F39)</f>
        <v>171</v>
      </c>
      <c r="G40">
        <f>SUM(G38:G39)</f>
        <v>93</v>
      </c>
      <c r="H40">
        <f>SUM(H38:H39)</f>
        <v>158</v>
      </c>
      <c r="I40">
        <f>SUM(I38:I39)</f>
        <v>126</v>
      </c>
      <c r="J40" s="3">
        <f>AVERAGE(E40:I40)</f>
        <v>139</v>
      </c>
    </row>
    <row r="43" spans="4:17">
      <c r="D43" t="s">
        <v>31</v>
      </c>
      <c r="E43" t="s">
        <v>8</v>
      </c>
      <c r="F43" t="s">
        <v>9</v>
      </c>
      <c r="G43" t="s">
        <v>10</v>
      </c>
      <c r="H43" t="s">
        <v>11</v>
      </c>
      <c r="I43" t="s">
        <v>12</v>
      </c>
      <c r="J43" t="s">
        <v>19</v>
      </c>
      <c r="K43" t="s">
        <v>5</v>
      </c>
    </row>
    <row r="44" spans="4:17">
      <c r="D44" t="s">
        <v>21</v>
      </c>
      <c r="E44">
        <v>5.7</v>
      </c>
      <c r="F44">
        <v>4.5999999999999996</v>
      </c>
      <c r="G44">
        <v>1.7</v>
      </c>
      <c r="H44">
        <v>4.2</v>
      </c>
      <c r="I44">
        <v>2.9</v>
      </c>
      <c r="J44" s="1">
        <f>AVERAGE(E44:I44)</f>
        <v>3.8199999999999994</v>
      </c>
      <c r="K44" s="3">
        <f>STDEV(E44:I44)/SQRT(5)</f>
        <v>0.69382995034806672</v>
      </c>
    </row>
    <row r="46" spans="4:17">
      <c r="D46" t="s">
        <v>32</v>
      </c>
      <c r="E46" t="s">
        <v>13</v>
      </c>
      <c r="F46" t="s">
        <v>14</v>
      </c>
      <c r="G46" t="s">
        <v>15</v>
      </c>
      <c r="H46" t="s">
        <v>16</v>
      </c>
      <c r="I46" t="s">
        <v>17</v>
      </c>
      <c r="J46" s="5" t="s">
        <v>19</v>
      </c>
      <c r="K46" s="5" t="s">
        <v>5</v>
      </c>
    </row>
    <row r="47" spans="4:17">
      <c r="D47" t="s">
        <v>21</v>
      </c>
      <c r="E47">
        <v>27.8</v>
      </c>
      <c r="F47">
        <v>43.7</v>
      </c>
      <c r="G47">
        <v>38.799999999999997</v>
      </c>
      <c r="H47">
        <v>54.9</v>
      </c>
      <c r="I47">
        <v>25</v>
      </c>
      <c r="J47" s="6">
        <f>AVERAGE(E47:I47)</f>
        <v>38.04</v>
      </c>
      <c r="K47" s="7">
        <f>STDEV(E47:I47)/SQRT(5)</f>
        <v>5.4395404217635921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90EB-FF81-492F-A92D-2278859BFC3C}">
  <dimension ref="A2:J80"/>
  <sheetViews>
    <sheetView workbookViewId="0">
      <selection activeCell="V23" sqref="V23"/>
    </sheetView>
  </sheetViews>
  <sheetFormatPr defaultRowHeight="15"/>
  <cols>
    <col min="9" max="9" width="33.5703125" bestFit="1" customWidth="1"/>
    <col min="10" max="10" width="23.28515625" bestFit="1" customWidth="1"/>
  </cols>
  <sheetData>
    <row r="2" spans="1:10" ht="15.75" thickBot="1">
      <c r="A2" t="s">
        <v>120</v>
      </c>
    </row>
    <row r="3" spans="1:10">
      <c r="A3" s="16" t="s">
        <v>83</v>
      </c>
      <c r="B3" s="16"/>
      <c r="C3" s="16" t="s">
        <v>126</v>
      </c>
      <c r="D3" s="16"/>
      <c r="I3" s="39" t="s">
        <v>85</v>
      </c>
      <c r="J3" s="40" t="s">
        <v>127</v>
      </c>
    </row>
    <row r="4" spans="1:10">
      <c r="A4" s="46" t="s">
        <v>128</v>
      </c>
      <c r="B4" s="46" t="s">
        <v>129</v>
      </c>
      <c r="C4" s="46" t="s">
        <v>128</v>
      </c>
      <c r="D4" s="46" t="s">
        <v>129</v>
      </c>
      <c r="I4" s="42"/>
      <c r="J4" s="43"/>
    </row>
    <row r="5" spans="1:10">
      <c r="A5" s="47">
        <v>6.7327999999999999E-2</v>
      </c>
      <c r="B5" s="47">
        <v>0.58245100000000005</v>
      </c>
      <c r="C5" s="47">
        <v>4.2415000000000001E-2</v>
      </c>
      <c r="D5" s="47">
        <v>3.2968999999999998E-2</v>
      </c>
      <c r="I5" s="42" t="s">
        <v>87</v>
      </c>
      <c r="J5" s="43" t="s">
        <v>129</v>
      </c>
    </row>
    <row r="6" spans="1:10">
      <c r="A6" s="47">
        <v>4.2639999999999997E-2</v>
      </c>
      <c r="B6" s="47">
        <v>0.62409899999999996</v>
      </c>
      <c r="C6" s="47">
        <v>4.4410999999999999E-2</v>
      </c>
      <c r="D6" s="47">
        <v>4.9536999999999998E-2</v>
      </c>
      <c r="I6" s="42" t="s">
        <v>88</v>
      </c>
      <c r="J6" s="43" t="s">
        <v>88</v>
      </c>
    </row>
    <row r="7" spans="1:10">
      <c r="A7" s="47">
        <v>5.8628E-2</v>
      </c>
      <c r="B7" s="47">
        <v>0.57403700000000002</v>
      </c>
      <c r="C7" s="47">
        <v>4.5876E-2</v>
      </c>
      <c r="D7" s="47">
        <v>4.2734000000000001E-2</v>
      </c>
      <c r="I7" s="42" t="s">
        <v>89</v>
      </c>
      <c r="J7" s="43" t="s">
        <v>128</v>
      </c>
    </row>
    <row r="8" spans="1:10">
      <c r="A8" s="47">
        <v>4.5546999999999997E-2</v>
      </c>
      <c r="B8" s="47">
        <v>0.68981099999999995</v>
      </c>
      <c r="C8" s="47">
        <v>4.1012E-2</v>
      </c>
      <c r="D8" s="47">
        <v>4.2210999999999999E-2</v>
      </c>
      <c r="I8" s="42"/>
      <c r="J8" s="43"/>
    </row>
    <row r="9" spans="1:10">
      <c r="A9" s="47">
        <v>6.4847000000000002E-2</v>
      </c>
      <c r="B9" s="47">
        <v>0.49496000000000001</v>
      </c>
      <c r="C9" s="47">
        <v>4.1782E-2</v>
      </c>
      <c r="D9" s="47">
        <v>4.8100999999999998E-2</v>
      </c>
      <c r="I9" s="42" t="s">
        <v>90</v>
      </c>
      <c r="J9" s="43"/>
    </row>
    <row r="10" spans="1:10">
      <c r="I10" s="42" t="s">
        <v>91</v>
      </c>
      <c r="J10" s="43" t="s">
        <v>108</v>
      </c>
    </row>
    <row r="11" spans="1:10">
      <c r="I11" s="42" t="s">
        <v>92</v>
      </c>
      <c r="J11" s="43" t="s">
        <v>109</v>
      </c>
    </row>
    <row r="12" spans="1:10">
      <c r="I12" s="42" t="s">
        <v>94</v>
      </c>
      <c r="J12" s="43" t="s">
        <v>106</v>
      </c>
    </row>
    <row r="13" spans="1:10">
      <c r="I13" s="42" t="s">
        <v>96</v>
      </c>
      <c r="J13" s="43" t="s">
        <v>97</v>
      </c>
    </row>
    <row r="14" spans="1:10" ht="15.75" thickBot="1">
      <c r="I14" s="44" t="s">
        <v>98</v>
      </c>
      <c r="J14" s="45" t="s">
        <v>130</v>
      </c>
    </row>
    <row r="16" spans="1:10" ht="15.75" thickBot="1">
      <c r="A16" t="s">
        <v>122</v>
      </c>
    </row>
    <row r="17" spans="1:10">
      <c r="A17" s="16" t="s">
        <v>83</v>
      </c>
      <c r="B17" s="16"/>
      <c r="C17" s="16" t="s">
        <v>126</v>
      </c>
      <c r="D17" s="16"/>
      <c r="I17" s="39" t="s">
        <v>85</v>
      </c>
      <c r="J17" s="40" t="s">
        <v>131</v>
      </c>
    </row>
    <row r="18" spans="1:10">
      <c r="A18" s="46" t="s">
        <v>128</v>
      </c>
      <c r="B18" s="46" t="s">
        <v>129</v>
      </c>
      <c r="C18" s="46" t="s">
        <v>128</v>
      </c>
      <c r="D18" s="46" t="s">
        <v>129</v>
      </c>
      <c r="I18" s="42"/>
      <c r="J18" s="43"/>
    </row>
    <row r="19" spans="1:10">
      <c r="A19" s="47">
        <v>6.4797999999999994E-2</v>
      </c>
      <c r="B19" s="47">
        <v>0.49504399999999998</v>
      </c>
      <c r="C19" s="47">
        <v>4.4923999999999999E-2</v>
      </c>
      <c r="D19" s="47">
        <v>5.5155000000000003E-2</v>
      </c>
      <c r="I19" s="42" t="s">
        <v>87</v>
      </c>
      <c r="J19" s="43" t="s">
        <v>129</v>
      </c>
    </row>
    <row r="20" spans="1:10">
      <c r="A20" s="47">
        <v>7.2983000000000006E-2</v>
      </c>
      <c r="B20" s="47">
        <v>0.51970300000000003</v>
      </c>
      <c r="C20" s="47">
        <v>4.0304E-2</v>
      </c>
      <c r="D20" s="47">
        <v>6.8665000000000004E-2</v>
      </c>
      <c r="I20" s="42" t="s">
        <v>88</v>
      </c>
      <c r="J20" s="43" t="s">
        <v>88</v>
      </c>
    </row>
    <row r="21" spans="1:10">
      <c r="A21" s="47">
        <v>3.6104999999999998E-2</v>
      </c>
      <c r="B21" s="47">
        <v>0.337862</v>
      </c>
      <c r="C21" s="47">
        <v>5.611E-2</v>
      </c>
      <c r="D21" s="47">
        <v>2.9781999999999999E-2</v>
      </c>
      <c r="I21" s="42" t="s">
        <v>89</v>
      </c>
      <c r="J21" s="43" t="s">
        <v>128</v>
      </c>
    </row>
    <row r="22" spans="1:10">
      <c r="A22" s="47">
        <v>2.4119000000000002E-2</v>
      </c>
      <c r="B22" s="47">
        <v>0.468418</v>
      </c>
      <c r="C22" s="47">
        <v>2.5953E-2</v>
      </c>
      <c r="D22" s="47">
        <v>9.9850000000000008E-3</v>
      </c>
      <c r="I22" s="42"/>
      <c r="J22" s="43"/>
    </row>
    <row r="23" spans="1:10">
      <c r="A23" s="47">
        <v>3.7497999999999997E-2</v>
      </c>
      <c r="B23" s="47">
        <v>0.47216399999999997</v>
      </c>
      <c r="C23" s="47">
        <v>2.9463E-2</v>
      </c>
      <c r="D23" s="47">
        <v>3.4282E-2</v>
      </c>
      <c r="I23" s="42" t="s">
        <v>90</v>
      </c>
      <c r="J23" s="43"/>
    </row>
    <row r="24" spans="1:10">
      <c r="A24" s="47">
        <v>1.7356E-2</v>
      </c>
      <c r="B24" s="47"/>
      <c r="C24" s="47"/>
      <c r="D24" s="47"/>
      <c r="I24" s="42" t="s">
        <v>91</v>
      </c>
      <c r="J24" s="43" t="s">
        <v>108</v>
      </c>
    </row>
    <row r="25" spans="1:10">
      <c r="I25" s="42" t="s">
        <v>92</v>
      </c>
      <c r="J25" s="43" t="s">
        <v>109</v>
      </c>
    </row>
    <row r="26" spans="1:10">
      <c r="I26" s="42" t="s">
        <v>94</v>
      </c>
      <c r="J26" s="43" t="s">
        <v>106</v>
      </c>
    </row>
    <row r="27" spans="1:10">
      <c r="I27" s="42" t="s">
        <v>96</v>
      </c>
      <c r="J27" s="43" t="s">
        <v>97</v>
      </c>
    </row>
    <row r="28" spans="1:10" ht="15.75" thickBot="1">
      <c r="I28" s="44" t="s">
        <v>98</v>
      </c>
      <c r="J28" s="45" t="s">
        <v>132</v>
      </c>
    </row>
    <row r="29" spans="1:10" ht="15.75" thickBot="1">
      <c r="A29" t="s">
        <v>133</v>
      </c>
    </row>
    <row r="30" spans="1:10">
      <c r="A30" s="16" t="s">
        <v>83</v>
      </c>
      <c r="B30" s="16"/>
      <c r="C30" s="16" t="s">
        <v>126</v>
      </c>
      <c r="D30" s="16"/>
      <c r="I30" s="39" t="s">
        <v>85</v>
      </c>
      <c r="J30" s="40" t="s">
        <v>134</v>
      </c>
    </row>
    <row r="31" spans="1:10">
      <c r="A31" s="46" t="s">
        <v>128</v>
      </c>
      <c r="B31" s="46" t="s">
        <v>129</v>
      </c>
      <c r="C31" s="46" t="s">
        <v>128</v>
      </c>
      <c r="D31" s="46" t="s">
        <v>129</v>
      </c>
      <c r="I31" s="42"/>
      <c r="J31" s="43"/>
    </row>
    <row r="32" spans="1:10">
      <c r="A32" s="47">
        <v>5.7645000000000002E-2</v>
      </c>
      <c r="B32" s="47">
        <v>0.56293400000000005</v>
      </c>
      <c r="C32" s="47">
        <v>8.2865999999999995E-2</v>
      </c>
      <c r="D32" s="47">
        <v>6.1512999999999998E-2</v>
      </c>
      <c r="I32" s="42" t="s">
        <v>87</v>
      </c>
      <c r="J32" s="43" t="s">
        <v>129</v>
      </c>
    </row>
    <row r="33" spans="1:10">
      <c r="A33" s="47">
        <v>0.10588599999999999</v>
      </c>
      <c r="B33" s="47">
        <v>0.47913499999999998</v>
      </c>
      <c r="C33" s="47">
        <v>5.4314000000000001E-2</v>
      </c>
      <c r="D33" s="47">
        <v>5.8518000000000001E-2</v>
      </c>
      <c r="I33" s="42" t="s">
        <v>88</v>
      </c>
      <c r="J33" s="43" t="s">
        <v>88</v>
      </c>
    </row>
    <row r="34" spans="1:10">
      <c r="A34" s="47">
        <v>0.114481</v>
      </c>
      <c r="B34" s="47">
        <v>0.56376599999999999</v>
      </c>
      <c r="C34" s="47">
        <v>0.106512</v>
      </c>
      <c r="D34" s="47">
        <v>8.1694000000000003E-2</v>
      </c>
      <c r="I34" s="42" t="s">
        <v>89</v>
      </c>
      <c r="J34" s="43" t="s">
        <v>128</v>
      </c>
    </row>
    <row r="35" spans="1:10">
      <c r="A35" s="47">
        <v>8.7132000000000001E-2</v>
      </c>
      <c r="B35" s="47">
        <v>0.50395699999999999</v>
      </c>
      <c r="C35" s="47">
        <v>6.0803000000000003E-2</v>
      </c>
      <c r="D35" s="47">
        <v>6.1247999999999997E-2</v>
      </c>
      <c r="I35" s="42"/>
      <c r="J35" s="43"/>
    </row>
    <row r="36" spans="1:10">
      <c r="A36" s="47">
        <v>0.108808</v>
      </c>
      <c r="B36" s="47">
        <v>0.49867800000000001</v>
      </c>
      <c r="C36" s="47">
        <v>7.8669000000000003E-2</v>
      </c>
      <c r="D36" s="47">
        <v>9.5402000000000001E-2</v>
      </c>
      <c r="I36" s="42" t="s">
        <v>90</v>
      </c>
      <c r="J36" s="43"/>
    </row>
    <row r="37" spans="1:10">
      <c r="A37" s="47">
        <v>6.2657000000000004E-2</v>
      </c>
      <c r="B37" s="47"/>
      <c r="C37" s="47"/>
      <c r="D37" s="47">
        <v>0.10895100000000001</v>
      </c>
      <c r="I37" s="42" t="s">
        <v>91</v>
      </c>
      <c r="J37" s="43" t="s">
        <v>108</v>
      </c>
    </row>
    <row r="38" spans="1:10">
      <c r="I38" s="42" t="s">
        <v>92</v>
      </c>
      <c r="J38" s="43" t="s">
        <v>109</v>
      </c>
    </row>
    <row r="39" spans="1:10">
      <c r="I39" s="42" t="s">
        <v>94</v>
      </c>
      <c r="J39" s="43" t="s">
        <v>106</v>
      </c>
    </row>
    <row r="40" spans="1:10">
      <c r="I40" s="42" t="s">
        <v>96</v>
      </c>
      <c r="J40" s="43" t="s">
        <v>97</v>
      </c>
    </row>
    <row r="41" spans="1:10" ht="15.75" thickBot="1">
      <c r="I41" s="44" t="s">
        <v>98</v>
      </c>
      <c r="J41" s="45" t="s">
        <v>135</v>
      </c>
    </row>
    <row r="42" spans="1:10" ht="15.75" thickBot="1">
      <c r="A42" t="s">
        <v>136</v>
      </c>
    </row>
    <row r="43" spans="1:10">
      <c r="A43" s="16" t="s">
        <v>83</v>
      </c>
      <c r="B43" s="16"/>
      <c r="C43" s="16" t="s">
        <v>126</v>
      </c>
      <c r="D43" s="16"/>
      <c r="I43" s="39" t="s">
        <v>85</v>
      </c>
      <c r="J43" s="40" t="s">
        <v>138</v>
      </c>
    </row>
    <row r="44" spans="1:10">
      <c r="A44" s="46" t="s">
        <v>128</v>
      </c>
      <c r="B44" s="46" t="s">
        <v>129</v>
      </c>
      <c r="C44" s="46" t="s">
        <v>128</v>
      </c>
      <c r="D44" s="46" t="s">
        <v>129</v>
      </c>
      <c r="I44" s="42"/>
      <c r="J44" s="43"/>
    </row>
    <row r="45" spans="1:10">
      <c r="A45" s="47">
        <v>0.240762</v>
      </c>
      <c r="B45" s="47">
        <v>1.808549</v>
      </c>
      <c r="C45" s="47">
        <v>0.28430299999999997</v>
      </c>
      <c r="D45" s="47">
        <v>1.0410349999999999</v>
      </c>
      <c r="I45" s="42" t="s">
        <v>87</v>
      </c>
      <c r="J45" s="43" t="s">
        <v>129</v>
      </c>
    </row>
    <row r="46" spans="1:10">
      <c r="A46" s="47">
        <v>0.301894</v>
      </c>
      <c r="B46" s="47">
        <v>2.128771</v>
      </c>
      <c r="C46" s="47">
        <v>0.16333300000000001</v>
      </c>
      <c r="D46" s="47">
        <v>1.1288910000000001</v>
      </c>
      <c r="I46" s="42" t="s">
        <v>88</v>
      </c>
      <c r="J46" s="43" t="s">
        <v>88</v>
      </c>
    </row>
    <row r="47" spans="1:10">
      <c r="A47" s="47">
        <v>0.24513299999999999</v>
      </c>
      <c r="B47" s="47">
        <v>1.649016</v>
      </c>
      <c r="C47" s="47">
        <v>0.206758</v>
      </c>
      <c r="D47" s="47">
        <v>0.81153900000000001</v>
      </c>
      <c r="I47" s="42" t="s">
        <v>89</v>
      </c>
      <c r="J47" s="43" t="s">
        <v>128</v>
      </c>
    </row>
    <row r="48" spans="1:10">
      <c r="A48" s="47">
        <v>0.19756000000000001</v>
      </c>
      <c r="B48" s="47">
        <v>1.8779589999999999</v>
      </c>
      <c r="C48" s="47">
        <v>0.17075899999999999</v>
      </c>
      <c r="D48" s="47">
        <v>0.83168299999999995</v>
      </c>
      <c r="I48" s="42"/>
      <c r="J48" s="43"/>
    </row>
    <row r="49" spans="1:10">
      <c r="A49" s="47">
        <v>0.194298</v>
      </c>
      <c r="B49" s="47">
        <v>1.7100660000000001</v>
      </c>
      <c r="C49" s="47">
        <v>0.24726899999999999</v>
      </c>
      <c r="D49" s="47">
        <v>1.0616829999999999</v>
      </c>
      <c r="I49" s="42" t="s">
        <v>90</v>
      </c>
      <c r="J49" s="43"/>
    </row>
    <row r="50" spans="1:10">
      <c r="A50" s="47">
        <v>0.25256800000000001</v>
      </c>
      <c r="B50" s="47">
        <v>1.7956909999999999</v>
      </c>
      <c r="C50" s="47">
        <v>0.21954000000000001</v>
      </c>
      <c r="D50" s="47">
        <v>0.972468</v>
      </c>
      <c r="I50" s="42" t="s">
        <v>91</v>
      </c>
      <c r="J50" s="43" t="s">
        <v>108</v>
      </c>
    </row>
    <row r="51" spans="1:10">
      <c r="A51" s="47">
        <v>0.132796</v>
      </c>
      <c r="B51" s="47">
        <v>2.0618310000000002</v>
      </c>
      <c r="C51" s="47">
        <v>0.29437400000000002</v>
      </c>
      <c r="D51" s="47">
        <v>0.93481000000000003</v>
      </c>
      <c r="I51" s="42" t="s">
        <v>92</v>
      </c>
      <c r="J51" s="43" t="s">
        <v>109</v>
      </c>
    </row>
    <row r="52" spans="1:10">
      <c r="A52" s="47">
        <v>0.21965299999999999</v>
      </c>
      <c r="B52" s="47">
        <v>1.6170659999999999</v>
      </c>
      <c r="C52" s="47">
        <v>0.19780500000000001</v>
      </c>
      <c r="D52" s="47">
        <v>0.90160099999999999</v>
      </c>
      <c r="I52" s="42" t="s">
        <v>94</v>
      </c>
      <c r="J52" s="43" t="s">
        <v>106</v>
      </c>
    </row>
    <row r="53" spans="1:10">
      <c r="A53" s="47"/>
      <c r="B53" s="47">
        <v>2.065957</v>
      </c>
      <c r="C53" s="47">
        <v>0.23627400000000001</v>
      </c>
      <c r="D53" s="47">
        <v>0.86078600000000005</v>
      </c>
      <c r="I53" s="42" t="s">
        <v>96</v>
      </c>
      <c r="J53" s="43" t="s">
        <v>97</v>
      </c>
    </row>
    <row r="54" spans="1:10" ht="15.75" thickBot="1">
      <c r="I54" s="44" t="s">
        <v>98</v>
      </c>
      <c r="J54" s="45" t="s">
        <v>137</v>
      </c>
    </row>
    <row r="56" spans="1:10">
      <c r="I56" s="48"/>
      <c r="J56" s="4"/>
    </row>
    <row r="57" spans="1:10">
      <c r="I57" s="48"/>
      <c r="J57" s="4"/>
    </row>
    <row r="58" spans="1:10">
      <c r="I58" s="48"/>
      <c r="J58" s="4"/>
    </row>
    <row r="59" spans="1:10">
      <c r="I59" s="48"/>
      <c r="J59" s="4"/>
    </row>
    <row r="60" spans="1:10">
      <c r="I60" s="48"/>
      <c r="J60" s="4"/>
    </row>
    <row r="61" spans="1:10">
      <c r="I61" s="48"/>
      <c r="J61" s="4"/>
    </row>
    <row r="62" spans="1:10">
      <c r="I62" s="48"/>
      <c r="J62" s="4"/>
    </row>
    <row r="63" spans="1:10">
      <c r="I63" s="48"/>
      <c r="J63" s="4"/>
    </row>
    <row r="64" spans="1:10">
      <c r="I64" s="48"/>
      <c r="J64" s="4"/>
    </row>
    <row r="65" spans="9:10">
      <c r="I65" s="48"/>
      <c r="J65" s="4"/>
    </row>
    <row r="66" spans="9:10">
      <c r="I66" s="48"/>
      <c r="J66" s="4"/>
    </row>
    <row r="67" spans="9:10">
      <c r="I67" s="48"/>
      <c r="J67" s="4"/>
    </row>
    <row r="69" spans="9:10">
      <c r="I69" s="48"/>
      <c r="J69" s="4"/>
    </row>
    <row r="70" spans="9:10">
      <c r="I70" s="48"/>
      <c r="J70" s="4"/>
    </row>
    <row r="71" spans="9:10">
      <c r="I71" s="48"/>
      <c r="J71" s="4"/>
    </row>
    <row r="72" spans="9:10">
      <c r="I72" s="48"/>
      <c r="J72" s="4"/>
    </row>
    <row r="73" spans="9:10">
      <c r="I73" s="48"/>
      <c r="J73" s="4"/>
    </row>
    <row r="74" spans="9:10">
      <c r="I74" s="48"/>
      <c r="J74" s="4"/>
    </row>
    <row r="75" spans="9:10">
      <c r="I75" s="48"/>
      <c r="J75" s="4"/>
    </row>
    <row r="76" spans="9:10">
      <c r="I76" s="48"/>
      <c r="J76" s="4"/>
    </row>
    <row r="77" spans="9:10">
      <c r="I77" s="48"/>
      <c r="J77" s="4"/>
    </row>
    <row r="78" spans="9:10">
      <c r="I78" s="48"/>
      <c r="J78" s="4"/>
    </row>
    <row r="79" spans="9:10">
      <c r="I79" s="48"/>
      <c r="J79" s="4"/>
    </row>
    <row r="80" spans="9:10">
      <c r="I80" s="48"/>
      <c r="J80" s="4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10241" r:id="rId3">
          <objectPr defaultSize="0" autoPict="0" r:id="rId4">
            <anchor moveWithCells="1">
              <from>
                <xdr:col>4</xdr:col>
                <xdr:colOff>133350</xdr:colOff>
                <xdr:row>2</xdr:row>
                <xdr:rowOff>9525</xdr:rowOff>
              </from>
              <to>
                <xdr:col>7</xdr:col>
                <xdr:colOff>466725</xdr:colOff>
                <xdr:row>10</xdr:row>
                <xdr:rowOff>85725</xdr:rowOff>
              </to>
            </anchor>
          </objectPr>
        </oleObject>
      </mc:Choice>
      <mc:Fallback>
        <oleObject progId="Prism9.Document" shapeId="10241" r:id="rId3"/>
      </mc:Fallback>
    </mc:AlternateContent>
    <mc:AlternateContent xmlns:mc="http://schemas.openxmlformats.org/markup-compatibility/2006">
      <mc:Choice Requires="x14">
        <oleObject progId="Prism9.Document" shapeId="10242" r:id="rId5">
          <objectPr defaultSize="0" autoPict="0" r:id="rId6">
            <anchor moveWithCells="1">
              <from>
                <xdr:col>4</xdr:col>
                <xdr:colOff>104775</xdr:colOff>
                <xdr:row>16</xdr:row>
                <xdr:rowOff>0</xdr:rowOff>
              </from>
              <to>
                <xdr:col>7</xdr:col>
                <xdr:colOff>466725</xdr:colOff>
                <xdr:row>24</xdr:row>
                <xdr:rowOff>9525</xdr:rowOff>
              </to>
            </anchor>
          </objectPr>
        </oleObject>
      </mc:Choice>
      <mc:Fallback>
        <oleObject progId="Prism9.Document" shapeId="10242" r:id="rId5"/>
      </mc:Fallback>
    </mc:AlternateContent>
    <mc:AlternateContent xmlns:mc="http://schemas.openxmlformats.org/markup-compatibility/2006">
      <mc:Choice Requires="x14">
        <oleObject progId="Prism9.Document" shapeId="10243" r:id="rId7">
          <objectPr defaultSize="0" autoPict="0" r:id="rId8">
            <anchor moveWithCells="1">
              <from>
                <xdr:col>4</xdr:col>
                <xdr:colOff>104775</xdr:colOff>
                <xdr:row>29</xdr:row>
                <xdr:rowOff>0</xdr:rowOff>
              </from>
              <to>
                <xdr:col>7</xdr:col>
                <xdr:colOff>514350</xdr:colOff>
                <xdr:row>37</xdr:row>
                <xdr:rowOff>28575</xdr:rowOff>
              </to>
            </anchor>
          </objectPr>
        </oleObject>
      </mc:Choice>
      <mc:Fallback>
        <oleObject progId="Prism9.Document" shapeId="10243" r:id="rId7"/>
      </mc:Fallback>
    </mc:AlternateContent>
    <mc:AlternateContent xmlns:mc="http://schemas.openxmlformats.org/markup-compatibility/2006">
      <mc:Choice Requires="x14">
        <oleObject progId="Prism9.Document" shapeId="10244" r:id="rId9">
          <objectPr defaultSize="0" autoPict="0" r:id="rId10">
            <anchor moveWithCells="1">
              <from>
                <xdr:col>4</xdr:col>
                <xdr:colOff>133350</xdr:colOff>
                <xdr:row>42</xdr:row>
                <xdr:rowOff>0</xdr:rowOff>
              </from>
              <to>
                <xdr:col>7</xdr:col>
                <xdr:colOff>504825</xdr:colOff>
                <xdr:row>52</xdr:row>
                <xdr:rowOff>152400</xdr:rowOff>
              </to>
            </anchor>
          </objectPr>
        </oleObject>
      </mc:Choice>
      <mc:Fallback>
        <oleObject progId="Prism9.Document" shapeId="10244" r:id="rId9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8E076-5050-435C-ACD7-BB68BEE7DCB4}">
  <dimension ref="A1"/>
  <sheetViews>
    <sheetView workbookViewId="0">
      <selection activeCell="L38" sqref="L38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82EEA-8670-4441-9E28-9FD8B77697B1}">
  <dimension ref="B2:W61"/>
  <sheetViews>
    <sheetView workbookViewId="0">
      <selection activeCell="Z21" sqref="Z21"/>
    </sheetView>
  </sheetViews>
  <sheetFormatPr defaultRowHeight="15"/>
  <sheetData>
    <row r="2" spans="2:22">
      <c r="B2" s="190" t="s">
        <v>139</v>
      </c>
      <c r="C2" s="190"/>
      <c r="D2" s="190"/>
      <c r="E2" s="190"/>
      <c r="F2" s="190"/>
      <c r="G2" s="190"/>
      <c r="H2" s="190"/>
      <c r="I2" s="190"/>
      <c r="J2" s="190"/>
      <c r="M2" s="50"/>
      <c r="V2" s="50"/>
    </row>
    <row r="3" spans="2:22" ht="15.75" thickBot="1">
      <c r="B3" s="51"/>
      <c r="F3" s="50"/>
      <c r="M3" s="50"/>
      <c r="V3" s="50"/>
    </row>
    <row r="4" spans="2:22">
      <c r="B4" s="52" t="s">
        <v>140</v>
      </c>
      <c r="C4" s="53"/>
      <c r="D4" s="53"/>
      <c r="E4" s="53"/>
      <c r="F4" s="54"/>
      <c r="G4" s="53"/>
      <c r="H4" s="53"/>
      <c r="I4" s="53"/>
      <c r="J4" s="53"/>
      <c r="K4" s="53"/>
      <c r="L4" s="53"/>
      <c r="M4" s="54"/>
      <c r="N4" s="53"/>
      <c r="O4" s="55"/>
      <c r="V4" s="50"/>
    </row>
    <row r="5" spans="2:22">
      <c r="B5" s="56"/>
      <c r="C5" s="5" t="s">
        <v>141</v>
      </c>
      <c r="D5" s="5" t="s">
        <v>142</v>
      </c>
      <c r="E5" s="5" t="s">
        <v>143</v>
      </c>
      <c r="F5" s="57"/>
      <c r="G5" s="5"/>
      <c r="M5" s="50"/>
      <c r="O5" s="58"/>
      <c r="V5" s="50"/>
    </row>
    <row r="6" spans="2:22">
      <c r="B6" s="56"/>
      <c r="C6" s="5"/>
      <c r="D6" s="5">
        <v>14.16</v>
      </c>
      <c r="E6" s="5">
        <v>14.87</v>
      </c>
      <c r="F6" s="5"/>
      <c r="G6" s="5"/>
      <c r="M6" s="50"/>
      <c r="O6" s="58"/>
      <c r="V6" s="50"/>
    </row>
    <row r="7" spans="2:22">
      <c r="B7" s="56"/>
      <c r="C7" s="5"/>
      <c r="D7" s="5">
        <v>13.88</v>
      </c>
      <c r="E7" s="5">
        <v>15.02</v>
      </c>
      <c r="F7" s="5"/>
      <c r="G7" s="5"/>
      <c r="M7" s="50"/>
      <c r="O7" s="58"/>
      <c r="V7" s="50"/>
    </row>
    <row r="8" spans="2:22">
      <c r="B8" s="56"/>
      <c r="C8" s="5"/>
      <c r="D8" s="5">
        <v>13.99</v>
      </c>
      <c r="E8" s="5">
        <v>15.07</v>
      </c>
      <c r="F8" s="5"/>
      <c r="G8" s="5"/>
      <c r="M8" s="50"/>
      <c r="O8" s="58"/>
      <c r="V8" s="50"/>
    </row>
    <row r="9" spans="2:22">
      <c r="B9" s="56"/>
      <c r="C9" s="49" t="s">
        <v>19</v>
      </c>
      <c r="D9" s="59">
        <f>AVERAGE(D6:D8)</f>
        <v>14.01</v>
      </c>
      <c r="E9" s="59">
        <f>AVERAGE(E6:E8)</f>
        <v>14.986666666666666</v>
      </c>
      <c r="F9" s="60"/>
      <c r="G9" s="59"/>
      <c r="M9" s="50"/>
      <c r="O9" s="58"/>
      <c r="V9" s="50"/>
    </row>
    <row r="10" spans="2:22">
      <c r="B10" s="56"/>
      <c r="C10" s="49" t="s">
        <v>49</v>
      </c>
      <c r="D10" s="59">
        <f>STDEV(D6:D8)</f>
        <v>0.14106735979665855</v>
      </c>
      <c r="E10" s="59">
        <f>STDEV(E6:E8)</f>
        <v>0.10408329997330712</v>
      </c>
      <c r="F10" s="60"/>
      <c r="G10" s="59"/>
      <c r="M10" s="50"/>
      <c r="O10" s="58"/>
      <c r="V10" s="50"/>
    </row>
    <row r="11" spans="2:22">
      <c r="B11" s="56"/>
      <c r="F11" s="50"/>
      <c r="M11" s="50"/>
      <c r="O11" s="58"/>
      <c r="V11" s="50"/>
    </row>
    <row r="12" spans="2:22">
      <c r="B12" s="56"/>
      <c r="F12" s="50"/>
      <c r="J12" s="49"/>
      <c r="M12" s="50"/>
      <c r="O12" s="58"/>
      <c r="V12" s="50"/>
    </row>
    <row r="13" spans="2:22">
      <c r="B13" s="56"/>
      <c r="F13" s="50"/>
      <c r="J13" s="49" t="s">
        <v>144</v>
      </c>
      <c r="M13" s="50"/>
      <c r="O13" s="58"/>
      <c r="V13" s="50"/>
    </row>
    <row r="14" spans="2:22">
      <c r="B14" s="56"/>
      <c r="C14" s="5" t="s">
        <v>122</v>
      </c>
      <c r="D14" s="5" t="s">
        <v>142</v>
      </c>
      <c r="E14" s="5" t="s">
        <v>143</v>
      </c>
      <c r="F14" s="57"/>
      <c r="G14" s="5"/>
      <c r="J14" s="5" t="s">
        <v>122</v>
      </c>
      <c r="K14" s="5" t="s">
        <v>142</v>
      </c>
      <c r="L14" s="5" t="s">
        <v>143</v>
      </c>
      <c r="M14" s="57"/>
      <c r="N14" s="5"/>
      <c r="O14" s="58"/>
      <c r="V14" s="50"/>
    </row>
    <row r="15" spans="2:22">
      <c r="B15" s="56"/>
      <c r="C15" s="5"/>
      <c r="D15" s="5">
        <v>26.96</v>
      </c>
      <c r="E15" s="5">
        <v>22.26</v>
      </c>
      <c r="F15" s="5"/>
      <c r="G15" s="5"/>
      <c r="K15" s="61">
        <f>(2^D9)/(2^D18)</f>
        <v>1.2521253923755099E-4</v>
      </c>
      <c r="L15" s="61">
        <f>(2^E9)/(2^E18)</f>
        <v>6.4343048224028976E-3</v>
      </c>
      <c r="M15" s="62"/>
      <c r="N15" s="61"/>
      <c r="O15" s="58"/>
      <c r="V15" s="50"/>
    </row>
    <row r="16" spans="2:22">
      <c r="B16" s="56"/>
      <c r="C16" s="5"/>
      <c r="D16" s="5">
        <v>27.07</v>
      </c>
      <c r="E16" s="5">
        <v>22.19</v>
      </c>
      <c r="F16" s="5"/>
      <c r="G16" s="5"/>
      <c r="J16" s="5"/>
      <c r="K16" s="5"/>
      <c r="L16" s="5"/>
      <c r="M16" s="57"/>
      <c r="N16" s="5"/>
      <c r="O16" s="58"/>
      <c r="V16" s="50"/>
    </row>
    <row r="17" spans="2:23">
      <c r="B17" s="56"/>
      <c r="C17" s="5"/>
      <c r="D17" s="5">
        <v>26.89</v>
      </c>
      <c r="E17" s="5">
        <v>22.35</v>
      </c>
      <c r="F17" s="5"/>
      <c r="G17" s="5"/>
      <c r="J17" s="5"/>
      <c r="K17" s="1"/>
      <c r="L17" s="1"/>
      <c r="M17" s="63"/>
      <c r="N17" s="1"/>
      <c r="O17" s="58"/>
      <c r="V17" s="50"/>
    </row>
    <row r="18" spans="2:23">
      <c r="B18" s="56"/>
      <c r="C18" s="49" t="s">
        <v>19</v>
      </c>
      <c r="D18" s="59">
        <f>AVERAGE(D15:D17)</f>
        <v>26.973333333333333</v>
      </c>
      <c r="E18" s="59">
        <f>AVERAGE(E15:E17)</f>
        <v>22.266666666666669</v>
      </c>
      <c r="F18" s="64"/>
      <c r="G18" s="59"/>
      <c r="M18" s="50"/>
      <c r="O18" s="58"/>
      <c r="V18" s="50"/>
    </row>
    <row r="19" spans="2:23">
      <c r="B19" s="56"/>
      <c r="C19" s="49" t="s">
        <v>49</v>
      </c>
      <c r="D19" s="59">
        <f>STDEV(D15:D17)</f>
        <v>9.0737717258774497E-2</v>
      </c>
      <c r="E19" s="59">
        <f>STDEV(E15:E17)</f>
        <v>8.0208062770106489E-2</v>
      </c>
      <c r="F19" s="64"/>
      <c r="G19" s="59"/>
      <c r="M19" s="50"/>
      <c r="O19" s="58"/>
      <c r="V19" s="50"/>
    </row>
    <row r="20" spans="2:23" ht="15.75" thickBot="1">
      <c r="B20" s="65"/>
      <c r="C20" s="66"/>
      <c r="D20" s="66"/>
      <c r="E20" s="66"/>
      <c r="F20" s="67"/>
      <c r="G20" s="66"/>
      <c r="H20" s="66"/>
      <c r="I20" s="66"/>
      <c r="J20" s="66"/>
      <c r="K20" s="66"/>
      <c r="L20" s="66"/>
      <c r="M20" s="67"/>
      <c r="N20" s="66"/>
      <c r="O20" s="68"/>
      <c r="V20" s="50"/>
    </row>
    <row r="21" spans="2:23" ht="15.75" thickBot="1">
      <c r="F21" s="50"/>
      <c r="M21" s="50"/>
      <c r="V21" s="50"/>
    </row>
    <row r="22" spans="2:23">
      <c r="B22" s="52" t="s">
        <v>145</v>
      </c>
      <c r="C22" s="53"/>
      <c r="D22" s="53"/>
      <c r="E22" s="53"/>
      <c r="F22" s="54"/>
      <c r="G22" s="53"/>
      <c r="H22" s="53"/>
      <c r="I22" s="53"/>
      <c r="J22" s="53"/>
      <c r="K22" s="53"/>
      <c r="L22" s="53"/>
      <c r="M22" s="54"/>
      <c r="N22" s="53"/>
      <c r="O22" s="55"/>
      <c r="V22" s="50"/>
    </row>
    <row r="23" spans="2:23">
      <c r="B23" s="56"/>
      <c r="C23" s="5" t="s">
        <v>141</v>
      </c>
      <c r="D23" s="5" t="s">
        <v>142</v>
      </c>
      <c r="E23" s="5" t="s">
        <v>143</v>
      </c>
      <c r="F23" s="57"/>
      <c r="G23" s="5"/>
      <c r="M23" s="50"/>
      <c r="O23" s="58"/>
      <c r="V23" s="50"/>
    </row>
    <row r="24" spans="2:23">
      <c r="B24" s="56"/>
      <c r="C24" s="5"/>
      <c r="D24" s="5">
        <v>13.79</v>
      </c>
      <c r="E24" s="5">
        <v>15.05</v>
      </c>
      <c r="F24" s="5"/>
      <c r="G24" s="5"/>
      <c r="M24" s="50"/>
      <c r="O24" s="58"/>
      <c r="V24" s="50"/>
    </row>
    <row r="25" spans="2:23">
      <c r="B25" s="56"/>
      <c r="C25" s="5"/>
      <c r="D25" s="5">
        <v>14.08</v>
      </c>
      <c r="E25" s="5">
        <v>15</v>
      </c>
      <c r="F25" s="5"/>
      <c r="G25" s="5"/>
      <c r="M25" s="50"/>
      <c r="O25" s="58"/>
      <c r="V25" s="50"/>
    </row>
    <row r="26" spans="2:23">
      <c r="B26" s="56"/>
      <c r="C26" s="5"/>
      <c r="D26" s="5">
        <v>13.84</v>
      </c>
      <c r="E26" s="5">
        <v>14.93</v>
      </c>
      <c r="F26" s="5"/>
      <c r="G26" s="5"/>
      <c r="M26" s="50"/>
      <c r="O26" s="58"/>
      <c r="V26" s="50"/>
    </row>
    <row r="27" spans="2:23">
      <c r="B27" s="69"/>
      <c r="C27" s="49" t="s">
        <v>19</v>
      </c>
      <c r="D27" s="59">
        <f>AVERAGE(D24:D26)</f>
        <v>13.903333333333331</v>
      </c>
      <c r="E27" s="59">
        <f>AVERAGE(E24:E26)</f>
        <v>14.993333333333334</v>
      </c>
      <c r="F27" s="60"/>
      <c r="G27" s="59"/>
      <c r="M27" s="50"/>
      <c r="O27" s="58"/>
      <c r="V27" s="50"/>
    </row>
    <row r="28" spans="2:23">
      <c r="B28" s="69"/>
      <c r="C28" s="49" t="s">
        <v>49</v>
      </c>
      <c r="D28" s="59">
        <f>STDEV(D24:D26)</f>
        <v>0.15502687938978019</v>
      </c>
      <c r="E28" s="59">
        <f>STDEV(E24:E26)</f>
        <v>6.0277137733417571E-2</v>
      </c>
      <c r="F28" s="60"/>
      <c r="G28" s="59"/>
      <c r="M28" s="50"/>
      <c r="O28" s="58"/>
      <c r="S28" s="5" t="s">
        <v>122</v>
      </c>
      <c r="T28" s="5" t="s">
        <v>142</v>
      </c>
      <c r="U28" s="5" t="s">
        <v>143</v>
      </c>
      <c r="V28" s="57"/>
      <c r="W28" s="5"/>
    </row>
    <row r="29" spans="2:23">
      <c r="B29" s="69"/>
      <c r="F29" s="50"/>
      <c r="M29" s="50"/>
      <c r="O29" s="58"/>
      <c r="S29" t="s">
        <v>140</v>
      </c>
      <c r="T29">
        <v>1.2999999999999999E-4</v>
      </c>
      <c r="U29">
        <v>6.4000000000000003E-3</v>
      </c>
    </row>
    <row r="30" spans="2:23">
      <c r="B30" s="56"/>
      <c r="F30" s="50"/>
      <c r="J30" s="49"/>
      <c r="M30" s="50"/>
      <c r="O30" s="58"/>
      <c r="S30" t="s">
        <v>145</v>
      </c>
      <c r="T30">
        <v>1.1E-4</v>
      </c>
      <c r="U30">
        <v>6.6E-3</v>
      </c>
    </row>
    <row r="31" spans="2:23" ht="15.75" thickBot="1">
      <c r="B31" s="56"/>
      <c r="F31" s="50"/>
      <c r="M31" s="50"/>
      <c r="O31" s="58"/>
      <c r="S31" t="s">
        <v>146</v>
      </c>
      <c r="T31">
        <v>1.4999999999999999E-4</v>
      </c>
      <c r="U31">
        <v>6.4000000000000003E-3</v>
      </c>
    </row>
    <row r="32" spans="2:23">
      <c r="B32" s="56"/>
      <c r="F32" s="50"/>
      <c r="J32" s="49" t="s">
        <v>144</v>
      </c>
      <c r="M32" s="50"/>
      <c r="O32" s="58"/>
      <c r="S32" s="52" t="s">
        <v>48</v>
      </c>
      <c r="T32" s="70">
        <f>AVERAGE(T29:T31)</f>
        <v>1.2999999999999999E-4</v>
      </c>
      <c r="U32" s="71">
        <f>AVERAGE(U29:U31)</f>
        <v>6.4666666666666666E-3</v>
      </c>
      <c r="V32" s="72"/>
      <c r="W32" s="72"/>
    </row>
    <row r="33" spans="2:23" ht="15.75" thickBot="1">
      <c r="B33" s="56"/>
      <c r="C33" s="5" t="s">
        <v>122</v>
      </c>
      <c r="D33" s="5" t="s">
        <v>142</v>
      </c>
      <c r="E33" s="5" t="s">
        <v>143</v>
      </c>
      <c r="F33" s="57"/>
      <c r="G33" s="5"/>
      <c r="J33" s="5" t="s">
        <v>122</v>
      </c>
      <c r="K33" s="5" t="s">
        <v>142</v>
      </c>
      <c r="L33" s="5" t="s">
        <v>143</v>
      </c>
      <c r="M33" s="57"/>
      <c r="N33" s="5"/>
      <c r="O33" s="58"/>
      <c r="S33" s="73" t="s">
        <v>5</v>
      </c>
      <c r="T33" s="74">
        <f>STDEV(T29:T31)/SQRT(3)</f>
        <v>1.1547005383792511E-5</v>
      </c>
      <c r="U33" s="75">
        <f>STDEV(U29:U31)/SQRT(3)</f>
        <v>6.6666666666666561E-5</v>
      </c>
      <c r="V33" s="61"/>
      <c r="W33" s="61"/>
    </row>
    <row r="34" spans="2:23">
      <c r="B34" s="56"/>
      <c r="C34" s="5"/>
      <c r="D34" s="5">
        <v>27.14</v>
      </c>
      <c r="E34" s="5">
        <v>22.15</v>
      </c>
      <c r="F34" s="5"/>
      <c r="G34" s="5"/>
      <c r="K34" s="61">
        <f>(2^D27)/(2^D37)</f>
        <v>1.1284785891251922E-4</v>
      </c>
      <c r="L34" s="61">
        <f>(2^E27)/(2^E37)</f>
        <v>6.6304997758525226E-3</v>
      </c>
      <c r="M34" s="62"/>
      <c r="N34" s="61"/>
      <c r="O34" s="58"/>
      <c r="V34" s="50"/>
    </row>
    <row r="35" spans="2:23">
      <c r="B35" s="56"/>
      <c r="C35" s="5"/>
      <c r="D35" s="5">
        <v>26.87</v>
      </c>
      <c r="E35" s="5">
        <v>22.3</v>
      </c>
      <c r="F35" s="5"/>
      <c r="G35" s="5"/>
      <c r="J35" s="5"/>
      <c r="K35" s="5"/>
      <c r="L35" s="5"/>
      <c r="M35" s="57"/>
      <c r="N35" s="5"/>
      <c r="O35" s="58"/>
      <c r="V35" s="50"/>
    </row>
    <row r="36" spans="2:23">
      <c r="B36" s="56"/>
      <c r="C36" s="5"/>
      <c r="D36" s="5">
        <v>27.04</v>
      </c>
      <c r="E36" s="5">
        <v>22.24</v>
      </c>
      <c r="F36" s="5"/>
      <c r="G36" s="5"/>
      <c r="J36" s="5"/>
      <c r="K36" s="1"/>
      <c r="L36" s="1"/>
      <c r="M36" s="63"/>
      <c r="N36" s="1"/>
      <c r="O36" s="58"/>
      <c r="V36" s="50"/>
    </row>
    <row r="37" spans="2:23">
      <c r="B37" s="56"/>
      <c r="C37" s="49" t="s">
        <v>19</v>
      </c>
      <c r="D37" s="59">
        <f>AVERAGE(D34:D36)</f>
        <v>27.016666666666669</v>
      </c>
      <c r="E37" s="59">
        <f>AVERAGE(E34:E36)</f>
        <v>22.23</v>
      </c>
      <c r="F37" s="64"/>
      <c r="G37" s="59"/>
      <c r="M37" s="50"/>
      <c r="O37" s="58"/>
      <c r="V37" s="50"/>
    </row>
    <row r="38" spans="2:23">
      <c r="B38" s="56"/>
      <c r="C38" s="49" t="s">
        <v>49</v>
      </c>
      <c r="D38" s="59">
        <f>STDEV(D34:D36)</f>
        <v>0.13650396819628813</v>
      </c>
      <c r="E38" s="59">
        <f>STDEV(E34:E36)</f>
        <v>7.5498344352708469E-2</v>
      </c>
      <c r="F38" s="64"/>
      <c r="G38" s="59"/>
      <c r="M38" s="50"/>
      <c r="O38" s="58"/>
      <c r="V38" s="50"/>
    </row>
    <row r="39" spans="2:23" ht="15.75" thickBot="1">
      <c r="B39" s="65"/>
      <c r="C39" s="66"/>
      <c r="D39" s="66"/>
      <c r="E39" s="66"/>
      <c r="F39" s="67"/>
      <c r="G39" s="66"/>
      <c r="H39" s="66"/>
      <c r="I39" s="66"/>
      <c r="J39" s="66"/>
      <c r="K39" s="66"/>
      <c r="L39" s="66"/>
      <c r="M39" s="67"/>
      <c r="N39" s="66"/>
      <c r="O39" s="68"/>
      <c r="V39" s="50"/>
    </row>
    <row r="40" spans="2:23" ht="15.75" thickBot="1">
      <c r="F40" s="50"/>
      <c r="M40" s="50"/>
      <c r="V40" s="50"/>
    </row>
    <row r="41" spans="2:23">
      <c r="B41" s="52" t="s">
        <v>146</v>
      </c>
      <c r="C41" s="53"/>
      <c r="D41" s="53"/>
      <c r="E41" s="53"/>
      <c r="F41" s="54"/>
      <c r="G41" s="53"/>
      <c r="H41" s="53"/>
      <c r="I41" s="53"/>
      <c r="J41" s="53"/>
      <c r="K41" s="53"/>
      <c r="L41" s="53"/>
      <c r="M41" s="54"/>
      <c r="N41" s="53"/>
      <c r="O41" s="55"/>
      <c r="V41" s="50"/>
    </row>
    <row r="42" spans="2:23">
      <c r="B42" s="56"/>
      <c r="C42" s="5" t="s">
        <v>141</v>
      </c>
      <c r="D42" s="5" t="s">
        <v>142</v>
      </c>
      <c r="E42" s="5" t="s">
        <v>143</v>
      </c>
      <c r="F42" s="57"/>
      <c r="G42" s="5"/>
      <c r="M42" s="50"/>
      <c r="O42" s="58"/>
      <c r="V42" s="50"/>
    </row>
    <row r="43" spans="2:23">
      <c r="B43" s="56"/>
      <c r="C43" s="5"/>
      <c r="D43" s="5">
        <v>13.97</v>
      </c>
      <c r="E43" s="5">
        <v>14.76</v>
      </c>
      <c r="F43" s="5"/>
      <c r="G43" s="5"/>
      <c r="M43" s="50"/>
      <c r="O43" s="58"/>
      <c r="V43" s="50"/>
    </row>
    <row r="44" spans="2:23">
      <c r="B44" s="56"/>
      <c r="C44" s="5"/>
      <c r="D44" s="5">
        <v>14.05</v>
      </c>
      <c r="E44" s="5">
        <v>15.05</v>
      </c>
      <c r="F44" s="5"/>
      <c r="G44" s="5"/>
      <c r="M44" s="50"/>
      <c r="O44" s="58"/>
      <c r="V44" s="50"/>
    </row>
    <row r="45" spans="2:23">
      <c r="B45" s="56"/>
      <c r="C45" s="5"/>
      <c r="D45" s="5">
        <v>13.87</v>
      </c>
      <c r="E45" s="5">
        <v>14.88</v>
      </c>
      <c r="F45" s="5"/>
      <c r="G45" s="5"/>
      <c r="M45" s="50"/>
      <c r="O45" s="58"/>
      <c r="V45" s="50"/>
    </row>
    <row r="46" spans="2:23">
      <c r="B46" s="56"/>
      <c r="C46" s="49" t="s">
        <v>19</v>
      </c>
      <c r="D46" s="59">
        <f>AVERAGE(D43:D45)</f>
        <v>13.963333333333333</v>
      </c>
      <c r="E46" s="59">
        <f>AVERAGE(E43:E45)</f>
        <v>14.896666666666668</v>
      </c>
      <c r="F46" s="60"/>
      <c r="G46" s="59"/>
      <c r="M46" s="50"/>
      <c r="O46" s="58"/>
      <c r="V46" s="50"/>
    </row>
    <row r="47" spans="2:23">
      <c r="B47" s="56"/>
      <c r="C47" s="49" t="s">
        <v>49</v>
      </c>
      <c r="D47" s="59">
        <f>STDEV(D43:D45)</f>
        <v>9.0184995056458647E-2</v>
      </c>
      <c r="E47" s="59">
        <f>STDEV(E43:E45)</f>
        <v>0.14571661996262972</v>
      </c>
      <c r="F47" s="60"/>
      <c r="G47" s="59"/>
      <c r="M47" s="50"/>
      <c r="O47" s="58"/>
      <c r="V47" s="50"/>
    </row>
    <row r="48" spans="2:23">
      <c r="B48" s="56"/>
      <c r="F48" s="50"/>
      <c r="M48" s="50"/>
      <c r="O48" s="58"/>
      <c r="V48" s="50"/>
    </row>
    <row r="49" spans="2:22">
      <c r="B49" s="56"/>
      <c r="F49" s="50"/>
      <c r="J49" s="49"/>
      <c r="M49" s="50"/>
      <c r="O49" s="58"/>
      <c r="V49" s="50"/>
    </row>
    <row r="50" spans="2:22">
      <c r="B50" s="56"/>
      <c r="F50" s="50"/>
      <c r="J50" s="49" t="s">
        <v>144</v>
      </c>
      <c r="M50" s="50"/>
      <c r="O50" s="58"/>
      <c r="V50" s="50"/>
    </row>
    <row r="51" spans="2:22">
      <c r="B51" s="56"/>
      <c r="C51" s="5" t="s">
        <v>122</v>
      </c>
      <c r="D51" s="5" t="s">
        <v>142</v>
      </c>
      <c r="E51" s="5" t="s">
        <v>143</v>
      </c>
      <c r="F51" s="57"/>
      <c r="G51" s="5"/>
      <c r="J51" s="5" t="s">
        <v>122</v>
      </c>
      <c r="K51" s="5" t="s">
        <v>142</v>
      </c>
      <c r="L51" s="5" t="s">
        <v>143</v>
      </c>
      <c r="M51" s="57"/>
      <c r="N51" s="5"/>
      <c r="O51" s="58"/>
      <c r="V51" s="50"/>
    </row>
    <row r="52" spans="2:22">
      <c r="B52" s="56"/>
      <c r="C52" s="5"/>
      <c r="D52" s="5">
        <v>26.52</v>
      </c>
      <c r="E52" s="5">
        <v>22.13</v>
      </c>
      <c r="F52" s="5"/>
      <c r="G52" s="5"/>
      <c r="K52" s="61">
        <f>(2^D46)/(2^D55)</f>
        <v>1.4583924989697484E-4</v>
      </c>
      <c r="L52" s="61">
        <f>(2^E46)/(2^E55)</f>
        <v>6.4343048224029323E-3</v>
      </c>
      <c r="M52" s="62"/>
      <c r="N52" s="61"/>
      <c r="O52" s="58"/>
      <c r="V52" s="50"/>
    </row>
    <row r="53" spans="2:22">
      <c r="B53" s="56"/>
      <c r="C53" s="5"/>
      <c r="D53" s="5">
        <v>26.88</v>
      </c>
      <c r="E53" s="5">
        <v>22.16</v>
      </c>
      <c r="F53" s="5"/>
      <c r="G53" s="5"/>
      <c r="J53" s="5"/>
      <c r="K53" s="5"/>
      <c r="L53" s="5"/>
      <c r="M53" s="57"/>
      <c r="N53" s="5"/>
      <c r="O53" s="58"/>
      <c r="V53" s="50"/>
    </row>
    <row r="54" spans="2:22">
      <c r="B54" s="56"/>
      <c r="C54" s="5"/>
      <c r="D54" s="5">
        <v>26.72</v>
      </c>
      <c r="E54" s="5">
        <v>22.24</v>
      </c>
      <c r="F54" s="5"/>
      <c r="G54" s="5"/>
      <c r="J54" s="5"/>
      <c r="K54" s="1"/>
      <c r="L54" s="1"/>
      <c r="M54" s="63"/>
      <c r="N54" s="1"/>
      <c r="O54" s="58"/>
      <c r="V54" s="50"/>
    </row>
    <row r="55" spans="2:22">
      <c r="B55" s="69"/>
      <c r="C55" s="49" t="s">
        <v>19</v>
      </c>
      <c r="D55" s="59">
        <f>AVERAGE(D52:D54)</f>
        <v>26.706666666666667</v>
      </c>
      <c r="E55" s="59">
        <f>AVERAGE(E52:E54)</f>
        <v>22.176666666666666</v>
      </c>
      <c r="F55" s="64"/>
      <c r="G55" s="59"/>
      <c r="M55" s="50"/>
      <c r="O55" s="58"/>
      <c r="V55" s="50"/>
    </row>
    <row r="56" spans="2:22">
      <c r="B56" s="69"/>
      <c r="C56" s="49" t="s">
        <v>49</v>
      </c>
      <c r="D56" s="59">
        <f>STDEV(D52:D54)</f>
        <v>0.18036999011291546</v>
      </c>
      <c r="E56" s="59">
        <f>STDEV(E52:E54)</f>
        <v>5.6862407030772784E-2</v>
      </c>
      <c r="F56" s="64"/>
      <c r="G56" s="59"/>
      <c r="M56" s="50"/>
      <c r="O56" s="58"/>
      <c r="V56" s="50"/>
    </row>
    <row r="57" spans="2:22" ht="15.75" thickBot="1">
      <c r="B57" s="65"/>
      <c r="C57" s="66"/>
      <c r="D57" s="66"/>
      <c r="E57" s="66"/>
      <c r="F57" s="67"/>
      <c r="G57" s="66"/>
      <c r="H57" s="66"/>
      <c r="I57" s="66"/>
      <c r="J57" s="66"/>
      <c r="K57" s="66"/>
      <c r="L57" s="66"/>
      <c r="M57" s="67"/>
      <c r="N57" s="66"/>
      <c r="O57" s="68"/>
      <c r="V57" s="50"/>
    </row>
    <row r="58" spans="2:22">
      <c r="F58" s="50"/>
      <c r="M58" s="50"/>
      <c r="V58" s="50"/>
    </row>
    <row r="59" spans="2:22">
      <c r="F59" s="50"/>
      <c r="M59" s="50"/>
      <c r="V59" s="50"/>
    </row>
    <row r="60" spans="2:22">
      <c r="F60" s="50"/>
      <c r="M60" s="50"/>
      <c r="V60" s="50"/>
    </row>
    <row r="61" spans="2:22">
      <c r="F61" s="50"/>
      <c r="M61" s="50"/>
      <c r="V61" s="50"/>
    </row>
  </sheetData>
  <mergeCells count="1">
    <mergeCell ref="B2:J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B5286-6E5F-4CB2-9745-A47FA40D449F}">
  <dimension ref="A1"/>
  <sheetViews>
    <sheetView workbookViewId="0">
      <selection activeCell="Q33" sqref="Q33"/>
    </sheetView>
  </sheetViews>
  <sheetFormatPr defaultRowHeight="15"/>
  <sheetData>
    <row r="1" spans="1:1" ht="23.25">
      <c r="A1" s="76" t="s">
        <v>147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744AC-6852-4AF4-8CE4-97437ACD74D7}">
  <dimension ref="A1"/>
  <sheetViews>
    <sheetView workbookViewId="0">
      <selection activeCell="F33" sqref="F33"/>
    </sheetView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15830-8FDD-40E4-9D8D-6718FD68E570}">
  <dimension ref="B3:N17"/>
  <sheetViews>
    <sheetView workbookViewId="0">
      <selection activeCell="P42" sqref="P42"/>
    </sheetView>
  </sheetViews>
  <sheetFormatPr defaultRowHeight="15"/>
  <sheetData>
    <row r="3" spans="2:14">
      <c r="B3" s="16" t="s">
        <v>129</v>
      </c>
      <c r="C3" s="16"/>
      <c r="D3" s="46" t="s">
        <v>148</v>
      </c>
      <c r="E3" s="46" t="s">
        <v>149</v>
      </c>
      <c r="K3" s="16" t="s">
        <v>129</v>
      </c>
      <c r="L3" s="16"/>
      <c r="M3" s="46" t="s">
        <v>148</v>
      </c>
      <c r="N3" s="46" t="s">
        <v>149</v>
      </c>
    </row>
    <row r="4" spans="2:14">
      <c r="B4" s="16" t="s">
        <v>150</v>
      </c>
      <c r="C4" s="16" t="s">
        <v>151</v>
      </c>
      <c r="D4" s="47">
        <v>80.84</v>
      </c>
      <c r="E4" s="47">
        <v>19.16</v>
      </c>
      <c r="K4" s="16" t="s">
        <v>150</v>
      </c>
      <c r="L4" s="16" t="s">
        <v>120</v>
      </c>
      <c r="M4" s="47">
        <v>14.52</v>
      </c>
      <c r="N4" s="47">
        <v>85.48</v>
      </c>
    </row>
    <row r="5" spans="2:14">
      <c r="B5" s="16" t="s">
        <v>152</v>
      </c>
      <c r="C5" s="16" t="s">
        <v>151</v>
      </c>
      <c r="D5" s="47">
        <v>25.52</v>
      </c>
      <c r="E5" s="47">
        <v>74.48</v>
      </c>
      <c r="K5" s="16" t="s">
        <v>152</v>
      </c>
      <c r="L5" s="16" t="s">
        <v>120</v>
      </c>
      <c r="M5" s="47">
        <v>8</v>
      </c>
      <c r="N5" s="47">
        <v>92</v>
      </c>
    </row>
    <row r="6" spans="2:14">
      <c r="B6" s="16"/>
      <c r="C6" s="16"/>
      <c r="D6" s="47"/>
      <c r="E6" s="47"/>
      <c r="K6" s="16"/>
      <c r="L6" s="16"/>
      <c r="M6" s="47"/>
      <c r="N6" s="47"/>
    </row>
    <row r="7" spans="2:14">
      <c r="B7" s="16" t="s">
        <v>150</v>
      </c>
      <c r="C7" s="16" t="s">
        <v>153</v>
      </c>
      <c r="D7" s="47">
        <v>26.73</v>
      </c>
      <c r="E7" s="47">
        <v>73.27</v>
      </c>
      <c r="K7" s="16" t="s">
        <v>150</v>
      </c>
      <c r="L7" s="16" t="s">
        <v>154</v>
      </c>
      <c r="M7" s="47">
        <v>27.3</v>
      </c>
      <c r="N7" s="47">
        <v>72.7</v>
      </c>
    </row>
    <row r="8" spans="2:14">
      <c r="B8" s="16" t="s">
        <v>152</v>
      </c>
      <c r="C8" s="16" t="s">
        <v>153</v>
      </c>
      <c r="D8" s="47">
        <v>88.87</v>
      </c>
      <c r="E8" s="47">
        <v>11.13</v>
      </c>
      <c r="K8" s="16" t="s">
        <v>152</v>
      </c>
      <c r="L8" s="16" t="s">
        <v>154</v>
      </c>
      <c r="M8" s="47">
        <v>12.38</v>
      </c>
      <c r="N8" s="47">
        <v>87.62</v>
      </c>
    </row>
    <row r="9" spans="2:14">
      <c r="B9" s="16"/>
      <c r="C9" s="16"/>
      <c r="D9" s="47"/>
      <c r="E9" s="47"/>
      <c r="K9" s="16"/>
      <c r="L9" s="16"/>
      <c r="M9" s="47"/>
      <c r="N9" s="47"/>
    </row>
    <row r="10" spans="2:14">
      <c r="B10" s="16" t="s">
        <v>150</v>
      </c>
      <c r="C10" s="16" t="s">
        <v>155</v>
      </c>
      <c r="D10" s="47">
        <v>0</v>
      </c>
      <c r="E10" s="47">
        <v>100</v>
      </c>
      <c r="K10" s="16" t="s">
        <v>150</v>
      </c>
      <c r="L10" s="16" t="s">
        <v>156</v>
      </c>
      <c r="M10" s="47">
        <v>1</v>
      </c>
      <c r="N10" s="47">
        <v>98.67</v>
      </c>
    </row>
    <row r="11" spans="2:14">
      <c r="B11" s="16" t="s">
        <v>152</v>
      </c>
      <c r="C11" s="16" t="s">
        <v>155</v>
      </c>
      <c r="D11" s="47">
        <v>1.75</v>
      </c>
      <c r="E11" s="47">
        <v>98.25</v>
      </c>
      <c r="K11" s="16" t="s">
        <v>152</v>
      </c>
      <c r="L11" s="16" t="s">
        <v>156</v>
      </c>
      <c r="M11" s="47">
        <v>1.33</v>
      </c>
      <c r="N11" s="47">
        <v>98.67</v>
      </c>
    </row>
    <row r="12" spans="2:14">
      <c r="B12" s="16"/>
      <c r="C12" s="16"/>
      <c r="D12" s="47"/>
      <c r="E12" s="47"/>
      <c r="K12" s="16"/>
      <c r="L12" s="16"/>
      <c r="M12" s="47"/>
      <c r="N12" s="47"/>
    </row>
    <row r="13" spans="2:14">
      <c r="B13" s="16" t="s">
        <v>150</v>
      </c>
      <c r="C13" s="16" t="s">
        <v>157</v>
      </c>
      <c r="D13" s="47">
        <v>98.48</v>
      </c>
      <c r="E13" s="47">
        <v>1.52</v>
      </c>
      <c r="K13" s="16" t="s">
        <v>150</v>
      </c>
      <c r="L13" s="16" t="s">
        <v>158</v>
      </c>
      <c r="M13" s="47">
        <v>98.04</v>
      </c>
      <c r="N13" s="47">
        <v>1.96</v>
      </c>
    </row>
    <row r="14" spans="2:14">
      <c r="B14" s="16" t="s">
        <v>152</v>
      </c>
      <c r="C14" s="16" t="s">
        <v>157</v>
      </c>
      <c r="D14" s="47">
        <v>85.93</v>
      </c>
      <c r="E14" s="47">
        <v>14.07</v>
      </c>
      <c r="K14" s="16" t="s">
        <v>152</v>
      </c>
      <c r="L14" s="16" t="s">
        <v>158</v>
      </c>
      <c r="M14" s="47">
        <v>97.78</v>
      </c>
      <c r="N14" s="47">
        <v>2.2200000000000002</v>
      </c>
    </row>
    <row r="15" spans="2:14">
      <c r="B15" s="16"/>
      <c r="C15" s="16"/>
      <c r="D15" s="47"/>
      <c r="E15" s="47"/>
      <c r="K15" s="16"/>
      <c r="L15" s="16"/>
      <c r="M15" s="47"/>
      <c r="N15" s="47"/>
    </row>
    <row r="16" spans="2:14">
      <c r="B16" s="16" t="s">
        <v>150</v>
      </c>
      <c r="C16" s="16" t="s">
        <v>159</v>
      </c>
      <c r="D16" s="47">
        <v>88.01</v>
      </c>
      <c r="E16" s="47">
        <v>12.03</v>
      </c>
      <c r="K16" s="16" t="s">
        <v>150</v>
      </c>
      <c r="L16" s="16" t="s">
        <v>160</v>
      </c>
      <c r="M16" s="47">
        <v>91.53</v>
      </c>
      <c r="N16" s="47">
        <v>8.4700000000000006</v>
      </c>
    </row>
    <row r="17" spans="2:14">
      <c r="B17" s="16" t="s">
        <v>152</v>
      </c>
      <c r="C17" s="16" t="s">
        <v>159</v>
      </c>
      <c r="D17" s="47">
        <v>82.69</v>
      </c>
      <c r="E17" s="47">
        <v>17.309999999999999</v>
      </c>
      <c r="K17" s="16" t="s">
        <v>152</v>
      </c>
      <c r="L17" s="16" t="s">
        <v>160</v>
      </c>
      <c r="M17" s="47">
        <v>91.11</v>
      </c>
      <c r="N17" s="47">
        <v>10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9B0F8-C612-4368-AD9F-FD6278D60576}">
  <dimension ref="B2:AS141"/>
  <sheetViews>
    <sheetView topLeftCell="S83" workbookViewId="0">
      <selection activeCell="AM110" sqref="AM110"/>
    </sheetView>
  </sheetViews>
  <sheetFormatPr defaultRowHeight="15"/>
  <sheetData>
    <row r="2" spans="2:45" ht="21">
      <c r="D2" s="77" t="s">
        <v>161</v>
      </c>
      <c r="AB2" s="5"/>
      <c r="AC2" s="5"/>
      <c r="AD2" s="5"/>
      <c r="AE2" s="5"/>
      <c r="AF2" s="5"/>
      <c r="AG2" s="5"/>
      <c r="AH2" s="5"/>
      <c r="AI2" s="5"/>
    </row>
    <row r="3" spans="2:45" ht="21">
      <c r="D3" s="77"/>
      <c r="AB3" s="5"/>
      <c r="AC3" s="5"/>
      <c r="AD3" s="5"/>
      <c r="AE3" s="5"/>
      <c r="AF3" s="5"/>
      <c r="AG3" s="5"/>
      <c r="AH3" s="5"/>
      <c r="AI3" s="5"/>
    </row>
    <row r="4" spans="2:45" ht="18.75">
      <c r="D4" s="78" t="s">
        <v>162</v>
      </c>
      <c r="L4" s="78" t="s">
        <v>163</v>
      </c>
      <c r="T4" s="78" t="s">
        <v>164</v>
      </c>
      <c r="AB4" s="78" t="s">
        <v>165</v>
      </c>
      <c r="AC4" s="5"/>
      <c r="AD4" s="5"/>
      <c r="AE4" s="5"/>
      <c r="AF4" s="5"/>
      <c r="AG4" s="5"/>
      <c r="AH4" s="5"/>
      <c r="AI4" s="5"/>
      <c r="AJ4" s="78" t="s">
        <v>166</v>
      </c>
    </row>
    <row r="5" spans="2:45">
      <c r="B5" s="2"/>
      <c r="C5" s="79" t="s">
        <v>167</v>
      </c>
      <c r="D5" s="80" t="s">
        <v>168</v>
      </c>
      <c r="E5" s="80" t="s">
        <v>169</v>
      </c>
      <c r="F5" s="80" t="s">
        <v>170</v>
      </c>
      <c r="G5" s="80" t="s">
        <v>171</v>
      </c>
      <c r="H5" s="80" t="s">
        <v>172</v>
      </c>
      <c r="I5" s="80" t="s">
        <v>173</v>
      </c>
      <c r="J5" s="80" t="s">
        <v>174</v>
      </c>
      <c r="K5" s="8"/>
      <c r="L5" s="81" t="s">
        <v>168</v>
      </c>
      <c r="M5" s="81" t="s">
        <v>169</v>
      </c>
      <c r="N5" s="81" t="s">
        <v>170</v>
      </c>
      <c r="O5" s="81" t="s">
        <v>171</v>
      </c>
      <c r="P5" s="81" t="s">
        <v>172</v>
      </c>
      <c r="Q5" s="81" t="s">
        <v>173</v>
      </c>
      <c r="R5" s="81" t="s">
        <v>174</v>
      </c>
      <c r="S5" s="8"/>
      <c r="T5" s="82" t="s">
        <v>168</v>
      </c>
      <c r="U5" s="82" t="s">
        <v>169</v>
      </c>
      <c r="V5" s="82" t="s">
        <v>170</v>
      </c>
      <c r="W5" s="82" t="s">
        <v>171</v>
      </c>
      <c r="X5" s="82" t="s">
        <v>172</v>
      </c>
      <c r="Y5" s="82" t="s">
        <v>173</v>
      </c>
      <c r="Z5" s="82" t="s">
        <v>174</v>
      </c>
      <c r="AA5" s="8"/>
      <c r="AB5" s="83" t="s">
        <v>168</v>
      </c>
      <c r="AC5" s="83" t="s">
        <v>169</v>
      </c>
      <c r="AD5" s="83" t="s">
        <v>170</v>
      </c>
      <c r="AE5" s="83" t="s">
        <v>171</v>
      </c>
      <c r="AF5" s="83" t="s">
        <v>172</v>
      </c>
      <c r="AG5" s="83" t="s">
        <v>173</v>
      </c>
      <c r="AH5" s="83" t="s">
        <v>174</v>
      </c>
      <c r="AI5" s="8"/>
      <c r="AJ5" s="84" t="s">
        <v>168</v>
      </c>
      <c r="AK5" s="84" t="s">
        <v>169</v>
      </c>
      <c r="AL5" s="84" t="s">
        <v>170</v>
      </c>
      <c r="AM5" s="84" t="s">
        <v>171</v>
      </c>
      <c r="AN5" s="84" t="s">
        <v>172</v>
      </c>
      <c r="AO5" s="84" t="s">
        <v>173</v>
      </c>
      <c r="AP5" s="84" t="s">
        <v>174</v>
      </c>
      <c r="AQ5" s="8"/>
      <c r="AR5" s="8"/>
      <c r="AS5" s="8"/>
    </row>
    <row r="6" spans="2:45">
      <c r="D6" s="85">
        <v>1</v>
      </c>
      <c r="E6" s="85">
        <v>5</v>
      </c>
      <c r="F6" s="85">
        <v>7</v>
      </c>
      <c r="G6" s="85">
        <v>8</v>
      </c>
      <c r="H6" s="85">
        <v>8</v>
      </c>
      <c r="I6" s="85">
        <v>12</v>
      </c>
      <c r="J6" s="85">
        <v>7</v>
      </c>
      <c r="K6" s="5"/>
      <c r="L6" s="86">
        <v>1</v>
      </c>
      <c r="M6" s="86">
        <v>6</v>
      </c>
      <c r="N6" s="86">
        <v>7</v>
      </c>
      <c r="O6" s="86">
        <v>5</v>
      </c>
      <c r="P6" s="86">
        <v>8</v>
      </c>
      <c r="Q6" s="86">
        <v>8</v>
      </c>
      <c r="R6" s="86">
        <v>6</v>
      </c>
      <c r="S6" s="5"/>
      <c r="T6" s="87">
        <v>1</v>
      </c>
      <c r="U6" s="87">
        <v>5</v>
      </c>
      <c r="V6" s="87">
        <v>6</v>
      </c>
      <c r="W6" s="87">
        <v>7</v>
      </c>
      <c r="X6" s="87">
        <v>9</v>
      </c>
      <c r="Y6" s="87">
        <v>8</v>
      </c>
      <c r="Z6" s="87">
        <v>8</v>
      </c>
      <c r="AA6" s="5"/>
      <c r="AB6" s="88">
        <v>1</v>
      </c>
      <c r="AC6" s="88">
        <v>7</v>
      </c>
      <c r="AD6" s="88">
        <v>6</v>
      </c>
      <c r="AE6" s="88">
        <v>7</v>
      </c>
      <c r="AF6" s="88">
        <v>7</v>
      </c>
      <c r="AG6" s="88">
        <v>7</v>
      </c>
      <c r="AH6" s="88">
        <v>4</v>
      </c>
      <c r="AI6" s="5"/>
      <c r="AJ6" s="89">
        <v>1</v>
      </c>
      <c r="AK6" s="89">
        <v>5</v>
      </c>
      <c r="AL6" s="89">
        <v>6</v>
      </c>
      <c r="AM6" s="89">
        <v>9</v>
      </c>
      <c r="AN6" s="89">
        <v>11</v>
      </c>
      <c r="AO6" s="89">
        <v>13</v>
      </c>
      <c r="AP6" s="89">
        <v>9</v>
      </c>
      <c r="AQ6" s="5"/>
      <c r="AR6" s="5"/>
      <c r="AS6" s="5"/>
    </row>
    <row r="7" spans="2:45">
      <c r="D7" s="85">
        <v>2</v>
      </c>
      <c r="E7" s="85">
        <v>6</v>
      </c>
      <c r="F7" s="85">
        <v>6</v>
      </c>
      <c r="G7" s="85">
        <v>7</v>
      </c>
      <c r="H7" s="85">
        <v>11</v>
      </c>
      <c r="I7" s="85">
        <v>9</v>
      </c>
      <c r="J7" s="85">
        <v>10</v>
      </c>
      <c r="K7" s="5"/>
      <c r="L7" s="86">
        <v>2</v>
      </c>
      <c r="M7" s="86">
        <v>5</v>
      </c>
      <c r="N7" s="86">
        <v>5</v>
      </c>
      <c r="O7" s="86">
        <v>7</v>
      </c>
      <c r="P7" s="86">
        <v>7</v>
      </c>
      <c r="Q7" s="86">
        <v>9</v>
      </c>
      <c r="R7" s="86">
        <v>5</v>
      </c>
      <c r="S7" s="5"/>
      <c r="T7" s="87">
        <v>2</v>
      </c>
      <c r="U7" s="87">
        <v>7</v>
      </c>
      <c r="V7" s="87">
        <v>6</v>
      </c>
      <c r="W7" s="87">
        <v>7</v>
      </c>
      <c r="X7" s="87">
        <v>10</v>
      </c>
      <c r="Y7" s="87">
        <v>7</v>
      </c>
      <c r="Z7" s="87">
        <v>7</v>
      </c>
      <c r="AA7" s="5"/>
      <c r="AB7" s="88">
        <v>2</v>
      </c>
      <c r="AC7" s="88">
        <v>6</v>
      </c>
      <c r="AD7" s="88">
        <v>6</v>
      </c>
      <c r="AE7" s="88">
        <v>8</v>
      </c>
      <c r="AF7" s="88">
        <v>7</v>
      </c>
      <c r="AG7" s="88">
        <v>6</v>
      </c>
      <c r="AH7" s="88">
        <v>5</v>
      </c>
      <c r="AI7" s="5"/>
      <c r="AJ7" s="89">
        <v>2</v>
      </c>
      <c r="AK7" s="89">
        <v>6</v>
      </c>
      <c r="AL7" s="89">
        <v>8</v>
      </c>
      <c r="AM7" s="89">
        <v>8</v>
      </c>
      <c r="AN7" s="89">
        <v>9</v>
      </c>
      <c r="AO7" s="89">
        <v>9</v>
      </c>
      <c r="AP7" s="89">
        <v>8</v>
      </c>
      <c r="AQ7" s="5"/>
      <c r="AR7" s="5"/>
      <c r="AS7" s="5"/>
    </row>
    <row r="8" spans="2:45">
      <c r="D8" s="85">
        <v>3</v>
      </c>
      <c r="E8" s="85">
        <v>4</v>
      </c>
      <c r="F8" s="85">
        <v>6</v>
      </c>
      <c r="G8" s="85">
        <v>9</v>
      </c>
      <c r="H8" s="85">
        <v>13</v>
      </c>
      <c r="I8" s="85">
        <v>10</v>
      </c>
      <c r="J8" s="85">
        <v>7</v>
      </c>
      <c r="K8" s="5"/>
      <c r="L8" s="86">
        <v>3</v>
      </c>
      <c r="M8" s="86">
        <v>4</v>
      </c>
      <c r="N8" s="86">
        <v>6</v>
      </c>
      <c r="O8" s="86">
        <v>5</v>
      </c>
      <c r="P8" s="86">
        <v>11</v>
      </c>
      <c r="Q8" s="86">
        <v>8</v>
      </c>
      <c r="R8" s="86">
        <v>7</v>
      </c>
      <c r="S8" s="5"/>
      <c r="T8" s="87">
        <v>3</v>
      </c>
      <c r="U8" s="87">
        <v>6</v>
      </c>
      <c r="V8" s="87">
        <v>5</v>
      </c>
      <c r="W8" s="87">
        <v>9</v>
      </c>
      <c r="X8" s="87">
        <v>7</v>
      </c>
      <c r="Y8" s="87">
        <v>8</v>
      </c>
      <c r="Z8" s="87">
        <v>7</v>
      </c>
      <c r="AA8" s="5"/>
      <c r="AB8" s="88">
        <v>3</v>
      </c>
      <c r="AC8" s="88">
        <v>6</v>
      </c>
      <c r="AD8" s="88">
        <v>5</v>
      </c>
      <c r="AE8" s="88">
        <v>7</v>
      </c>
      <c r="AF8" s="88">
        <v>8</v>
      </c>
      <c r="AG8" s="88">
        <v>6</v>
      </c>
      <c r="AH8" s="88">
        <v>6</v>
      </c>
      <c r="AI8" s="5"/>
      <c r="AJ8" s="89">
        <v>3</v>
      </c>
      <c r="AK8" s="89">
        <v>5</v>
      </c>
      <c r="AL8" s="89">
        <v>7</v>
      </c>
      <c r="AM8" s="89">
        <v>10</v>
      </c>
      <c r="AN8" s="89">
        <v>10</v>
      </c>
      <c r="AO8" s="89">
        <v>10</v>
      </c>
      <c r="AP8" s="89">
        <v>10</v>
      </c>
      <c r="AQ8" s="5"/>
      <c r="AR8" s="5"/>
      <c r="AS8" s="5"/>
    </row>
    <row r="9" spans="2:45">
      <c r="D9" s="85">
        <v>4</v>
      </c>
      <c r="E9" s="85">
        <v>6</v>
      </c>
      <c r="F9" s="85">
        <v>5</v>
      </c>
      <c r="G9" s="85">
        <v>6</v>
      </c>
      <c r="H9" s="85">
        <v>10</v>
      </c>
      <c r="I9" s="85">
        <v>9</v>
      </c>
      <c r="J9" s="85">
        <v>9</v>
      </c>
      <c r="K9" s="5"/>
      <c r="L9" s="86">
        <v>4</v>
      </c>
      <c r="M9" s="86">
        <v>7</v>
      </c>
      <c r="N9" s="86">
        <v>5</v>
      </c>
      <c r="O9" s="86">
        <v>7</v>
      </c>
      <c r="P9" s="86">
        <v>9</v>
      </c>
      <c r="Q9" s="86">
        <v>9</v>
      </c>
      <c r="R9" s="86">
        <v>8</v>
      </c>
      <c r="S9" s="5"/>
      <c r="T9" s="87">
        <v>4</v>
      </c>
      <c r="U9" s="87">
        <v>5</v>
      </c>
      <c r="V9" s="87">
        <v>7</v>
      </c>
      <c r="W9" s="87">
        <v>6</v>
      </c>
      <c r="X9" s="87">
        <v>8</v>
      </c>
      <c r="Y9" s="87">
        <v>9</v>
      </c>
      <c r="Z9" s="87">
        <v>7</v>
      </c>
      <c r="AA9" s="5"/>
      <c r="AB9" s="88">
        <v>4</v>
      </c>
      <c r="AC9" s="88">
        <v>5</v>
      </c>
      <c r="AD9" s="88">
        <v>7</v>
      </c>
      <c r="AE9" s="88">
        <v>6</v>
      </c>
      <c r="AF9" s="88">
        <v>8</v>
      </c>
      <c r="AG9" s="88">
        <v>7</v>
      </c>
      <c r="AH9" s="88">
        <v>4</v>
      </c>
      <c r="AI9" s="5"/>
      <c r="AJ9" s="89">
        <v>4</v>
      </c>
      <c r="AK9" s="89">
        <v>5</v>
      </c>
      <c r="AL9" s="89">
        <v>6</v>
      </c>
      <c r="AM9" s="89">
        <v>8</v>
      </c>
      <c r="AN9" s="89">
        <v>11</v>
      </c>
      <c r="AO9" s="89">
        <v>11</v>
      </c>
      <c r="AP9" s="89">
        <v>11</v>
      </c>
      <c r="AQ9" s="5"/>
      <c r="AR9" s="5"/>
      <c r="AS9" s="5"/>
    </row>
    <row r="10" spans="2:45">
      <c r="D10" s="85">
        <v>5</v>
      </c>
      <c r="E10" s="85">
        <v>7</v>
      </c>
      <c r="F10" s="85">
        <v>7</v>
      </c>
      <c r="G10" s="85">
        <v>7</v>
      </c>
      <c r="H10" s="85">
        <v>10</v>
      </c>
      <c r="I10" s="85">
        <v>7</v>
      </c>
      <c r="J10" s="85">
        <v>8</v>
      </c>
      <c r="K10" s="5"/>
      <c r="L10" s="86">
        <v>5</v>
      </c>
      <c r="M10" s="86">
        <v>6</v>
      </c>
      <c r="N10" s="86">
        <v>6</v>
      </c>
      <c r="O10" s="86">
        <v>6</v>
      </c>
      <c r="P10" s="86">
        <v>8</v>
      </c>
      <c r="Q10" s="86">
        <v>8</v>
      </c>
      <c r="R10" s="86">
        <v>8</v>
      </c>
      <c r="S10" s="5"/>
      <c r="T10" s="87">
        <v>5</v>
      </c>
      <c r="U10" s="87">
        <v>5</v>
      </c>
      <c r="V10" s="87">
        <v>8</v>
      </c>
      <c r="W10" s="87">
        <v>8</v>
      </c>
      <c r="X10" s="87">
        <v>6</v>
      </c>
      <c r="Y10" s="87">
        <v>8</v>
      </c>
      <c r="Z10" s="87">
        <v>7</v>
      </c>
      <c r="AA10" s="5"/>
      <c r="AB10" s="88">
        <v>5</v>
      </c>
      <c r="AC10" s="88">
        <v>5</v>
      </c>
      <c r="AD10" s="88">
        <v>6</v>
      </c>
      <c r="AE10" s="88">
        <v>6</v>
      </c>
      <c r="AF10" s="88">
        <v>9</v>
      </c>
      <c r="AG10" s="88">
        <v>7</v>
      </c>
      <c r="AH10" s="88">
        <v>7</v>
      </c>
      <c r="AI10" s="5"/>
      <c r="AJ10" s="89">
        <v>5</v>
      </c>
      <c r="AK10" s="89">
        <v>6</v>
      </c>
      <c r="AL10" s="89">
        <v>6</v>
      </c>
      <c r="AM10" s="89">
        <v>8</v>
      </c>
      <c r="AN10" s="89">
        <v>14</v>
      </c>
      <c r="AO10" s="89">
        <v>12</v>
      </c>
      <c r="AP10" s="89">
        <v>12</v>
      </c>
      <c r="AQ10" s="5"/>
      <c r="AR10" s="5"/>
      <c r="AS10" s="5"/>
    </row>
    <row r="11" spans="2:45">
      <c r="D11" s="85">
        <v>6</v>
      </c>
      <c r="E11" s="85">
        <v>5</v>
      </c>
      <c r="F11" s="85">
        <v>6</v>
      </c>
      <c r="G11" s="85">
        <v>6</v>
      </c>
      <c r="H11" s="85">
        <v>9</v>
      </c>
      <c r="I11" s="85">
        <v>12</v>
      </c>
      <c r="J11" s="85">
        <v>7</v>
      </c>
      <c r="K11" s="5"/>
      <c r="L11" s="86">
        <v>6</v>
      </c>
      <c r="M11" s="86">
        <v>7</v>
      </c>
      <c r="N11" s="86">
        <v>8</v>
      </c>
      <c r="O11" s="86">
        <v>9</v>
      </c>
      <c r="P11" s="86">
        <v>7</v>
      </c>
      <c r="Q11" s="86">
        <v>9</v>
      </c>
      <c r="R11" s="86">
        <v>6</v>
      </c>
      <c r="S11" s="5"/>
      <c r="T11" s="87">
        <v>6</v>
      </c>
      <c r="U11" s="87">
        <v>6</v>
      </c>
      <c r="V11" s="87">
        <v>5</v>
      </c>
      <c r="W11" s="87">
        <v>6</v>
      </c>
      <c r="X11" s="87">
        <v>8</v>
      </c>
      <c r="Y11" s="87">
        <v>9</v>
      </c>
      <c r="Z11" s="87">
        <v>8</v>
      </c>
      <c r="AA11" s="5"/>
      <c r="AB11" s="88">
        <v>6</v>
      </c>
      <c r="AC11" s="88">
        <v>6</v>
      </c>
      <c r="AD11" s="88">
        <v>5</v>
      </c>
      <c r="AE11" s="88">
        <v>8</v>
      </c>
      <c r="AF11" s="88">
        <v>7</v>
      </c>
      <c r="AG11" s="88">
        <v>8</v>
      </c>
      <c r="AH11" s="88">
        <v>6</v>
      </c>
      <c r="AI11" s="5"/>
      <c r="AJ11" s="89">
        <v>6</v>
      </c>
      <c r="AK11" s="89">
        <v>7</v>
      </c>
      <c r="AL11" s="89">
        <v>7</v>
      </c>
      <c r="AM11" s="89">
        <v>9</v>
      </c>
      <c r="AN11" s="89">
        <v>14</v>
      </c>
      <c r="AO11" s="89">
        <v>11</v>
      </c>
      <c r="AP11" s="89">
        <v>9</v>
      </c>
      <c r="AQ11" s="5"/>
      <c r="AR11" s="5"/>
      <c r="AS11" s="5"/>
    </row>
    <row r="12" spans="2:45">
      <c r="D12" s="85">
        <v>7</v>
      </c>
      <c r="E12" s="85">
        <v>6</v>
      </c>
      <c r="F12" s="85">
        <v>6</v>
      </c>
      <c r="G12" s="85">
        <v>8</v>
      </c>
      <c r="H12" s="85">
        <v>9</v>
      </c>
      <c r="I12" s="85">
        <v>9</v>
      </c>
      <c r="J12" s="85">
        <v>10</v>
      </c>
      <c r="K12" s="5"/>
      <c r="L12" s="86">
        <v>7</v>
      </c>
      <c r="M12" s="86">
        <v>5</v>
      </c>
      <c r="N12" s="86">
        <v>5</v>
      </c>
      <c r="O12" s="86">
        <v>7</v>
      </c>
      <c r="P12" s="86">
        <v>10</v>
      </c>
      <c r="Q12" s="86">
        <v>8</v>
      </c>
      <c r="R12" s="86">
        <v>7</v>
      </c>
      <c r="S12" s="5"/>
      <c r="T12" s="87">
        <v>7</v>
      </c>
      <c r="U12" s="87">
        <v>8</v>
      </c>
      <c r="V12" s="87">
        <v>6</v>
      </c>
      <c r="W12" s="87">
        <v>7</v>
      </c>
      <c r="X12" s="87">
        <v>7</v>
      </c>
      <c r="Y12" s="87">
        <v>9</v>
      </c>
      <c r="Z12" s="87">
        <v>8</v>
      </c>
      <c r="AA12" s="5"/>
      <c r="AB12" s="88">
        <v>7</v>
      </c>
      <c r="AC12" s="88">
        <v>4</v>
      </c>
      <c r="AD12" s="88">
        <v>6</v>
      </c>
      <c r="AE12" s="88">
        <v>6</v>
      </c>
      <c r="AF12" s="88">
        <v>8</v>
      </c>
      <c r="AG12" s="88">
        <v>7</v>
      </c>
      <c r="AH12" s="88">
        <v>5</v>
      </c>
      <c r="AI12" s="5"/>
      <c r="AJ12" s="89">
        <v>7</v>
      </c>
      <c r="AK12" s="89">
        <v>7</v>
      </c>
      <c r="AL12" s="89">
        <v>8</v>
      </c>
      <c r="AM12" s="89">
        <v>11</v>
      </c>
      <c r="AN12" s="89">
        <v>11</v>
      </c>
      <c r="AO12" s="89">
        <v>14</v>
      </c>
      <c r="AP12" s="89">
        <v>9</v>
      </c>
      <c r="AQ12" s="5"/>
      <c r="AR12" s="5"/>
      <c r="AS12" s="5"/>
    </row>
    <row r="13" spans="2:45">
      <c r="D13" s="85">
        <v>8</v>
      </c>
      <c r="E13" s="85">
        <v>4</v>
      </c>
      <c r="F13" s="85">
        <v>7</v>
      </c>
      <c r="G13" s="85">
        <v>8</v>
      </c>
      <c r="H13" s="85">
        <v>7</v>
      </c>
      <c r="I13" s="85">
        <v>11</v>
      </c>
      <c r="J13" s="85">
        <v>9</v>
      </c>
      <c r="K13" s="5"/>
      <c r="L13" s="86">
        <v>8</v>
      </c>
      <c r="M13" s="86">
        <v>6</v>
      </c>
      <c r="N13" s="86">
        <v>6</v>
      </c>
      <c r="O13" s="86">
        <v>8</v>
      </c>
      <c r="P13" s="86">
        <v>8</v>
      </c>
      <c r="Q13" s="86">
        <v>9</v>
      </c>
      <c r="R13" s="86">
        <v>8</v>
      </c>
      <c r="S13" s="5"/>
      <c r="T13" s="87">
        <v>8</v>
      </c>
      <c r="U13" s="87">
        <v>7</v>
      </c>
      <c r="V13" s="87">
        <v>7</v>
      </c>
      <c r="W13" s="87">
        <v>8</v>
      </c>
      <c r="X13" s="87">
        <v>11</v>
      </c>
      <c r="Y13" s="87">
        <v>10</v>
      </c>
      <c r="Z13" s="87">
        <v>7</v>
      </c>
      <c r="AA13" s="5"/>
      <c r="AB13" s="88">
        <v>8</v>
      </c>
      <c r="AC13" s="88">
        <v>7</v>
      </c>
      <c r="AD13" s="88">
        <v>7</v>
      </c>
      <c r="AE13" s="88">
        <v>7</v>
      </c>
      <c r="AF13" s="88">
        <v>8</v>
      </c>
      <c r="AG13" s="88">
        <v>7</v>
      </c>
      <c r="AH13" s="88">
        <v>6</v>
      </c>
      <c r="AI13" s="5"/>
      <c r="AJ13" s="89">
        <v>8</v>
      </c>
      <c r="AK13" s="89">
        <v>5</v>
      </c>
      <c r="AL13" s="89">
        <v>8</v>
      </c>
      <c r="AM13" s="89">
        <v>9</v>
      </c>
      <c r="AN13" s="89">
        <v>14</v>
      </c>
      <c r="AO13" s="89">
        <v>11</v>
      </c>
      <c r="AP13" s="89">
        <v>10</v>
      </c>
      <c r="AQ13" s="5"/>
      <c r="AR13" s="5"/>
      <c r="AS13" s="5"/>
    </row>
    <row r="14" spans="2:45">
      <c r="D14" s="85">
        <v>9</v>
      </c>
      <c r="E14" s="85">
        <v>6</v>
      </c>
      <c r="F14" s="85">
        <v>5</v>
      </c>
      <c r="G14" s="85">
        <v>10</v>
      </c>
      <c r="H14" s="85">
        <v>10</v>
      </c>
      <c r="I14" s="85">
        <v>10</v>
      </c>
      <c r="J14" s="85">
        <v>7</v>
      </c>
      <c r="K14" s="5"/>
      <c r="L14" s="86">
        <v>9</v>
      </c>
      <c r="M14" s="86">
        <v>5</v>
      </c>
      <c r="N14" s="86">
        <v>7</v>
      </c>
      <c r="O14" s="86">
        <v>8</v>
      </c>
      <c r="P14" s="86">
        <v>9</v>
      </c>
      <c r="Q14" s="86">
        <v>8</v>
      </c>
      <c r="R14" s="86">
        <v>7</v>
      </c>
      <c r="S14" s="5"/>
      <c r="T14" s="87">
        <v>9</v>
      </c>
      <c r="U14" s="87">
        <v>5</v>
      </c>
      <c r="V14" s="87">
        <v>8</v>
      </c>
      <c r="W14" s="87">
        <v>9</v>
      </c>
      <c r="X14" s="87">
        <v>9</v>
      </c>
      <c r="Y14" s="87">
        <v>7</v>
      </c>
      <c r="Z14" s="87">
        <v>6</v>
      </c>
      <c r="AA14" s="5"/>
      <c r="AB14" s="88">
        <v>9</v>
      </c>
      <c r="AC14" s="88">
        <v>5</v>
      </c>
      <c r="AD14" s="88">
        <v>7</v>
      </c>
      <c r="AE14" s="88">
        <v>6</v>
      </c>
      <c r="AF14" s="88">
        <v>6</v>
      </c>
      <c r="AG14" s="88">
        <v>7</v>
      </c>
      <c r="AH14" s="88">
        <v>6</v>
      </c>
      <c r="AI14" s="5"/>
      <c r="AJ14" s="89">
        <v>9</v>
      </c>
      <c r="AK14" s="89">
        <v>7</v>
      </c>
      <c r="AL14" s="89">
        <v>7</v>
      </c>
      <c r="AM14" s="89">
        <v>10</v>
      </c>
      <c r="AN14" s="89">
        <v>12</v>
      </c>
      <c r="AO14" s="89">
        <v>10</v>
      </c>
      <c r="AP14" s="89">
        <v>11</v>
      </c>
      <c r="AQ14" s="5"/>
      <c r="AR14" s="5"/>
      <c r="AS14" s="5"/>
    </row>
    <row r="15" spans="2:45">
      <c r="D15" s="85">
        <v>10</v>
      </c>
      <c r="E15" s="85">
        <v>6</v>
      </c>
      <c r="F15" s="85">
        <v>8</v>
      </c>
      <c r="G15" s="85">
        <v>8</v>
      </c>
      <c r="H15" s="85">
        <v>12</v>
      </c>
      <c r="I15" s="85">
        <v>9</v>
      </c>
      <c r="J15" s="85">
        <v>11</v>
      </c>
      <c r="K15" s="5"/>
      <c r="L15" s="86">
        <v>10</v>
      </c>
      <c r="M15" s="86">
        <v>7</v>
      </c>
      <c r="N15" s="86">
        <v>8</v>
      </c>
      <c r="O15" s="86">
        <v>7</v>
      </c>
      <c r="P15" s="86">
        <v>7</v>
      </c>
      <c r="Q15" s="86">
        <v>7</v>
      </c>
      <c r="R15" s="86">
        <v>9</v>
      </c>
      <c r="S15" s="5"/>
      <c r="T15" s="87">
        <v>10</v>
      </c>
      <c r="U15" s="87">
        <v>6</v>
      </c>
      <c r="V15" s="87">
        <v>8</v>
      </c>
      <c r="W15" s="87">
        <v>8</v>
      </c>
      <c r="X15" s="87">
        <v>9</v>
      </c>
      <c r="Y15" s="87">
        <v>8</v>
      </c>
      <c r="Z15" s="87">
        <v>6</v>
      </c>
      <c r="AA15" s="5"/>
      <c r="AB15" s="88">
        <v>10</v>
      </c>
      <c r="AC15" s="88">
        <v>6</v>
      </c>
      <c r="AD15" s="88">
        <v>6</v>
      </c>
      <c r="AE15" s="88">
        <v>6</v>
      </c>
      <c r="AF15" s="88">
        <v>7</v>
      </c>
      <c r="AG15" s="88">
        <v>7</v>
      </c>
      <c r="AH15" s="88">
        <v>7</v>
      </c>
      <c r="AI15" s="5"/>
      <c r="AJ15" s="89">
        <v>10</v>
      </c>
      <c r="AK15" s="89">
        <v>6</v>
      </c>
      <c r="AL15" s="89">
        <v>6</v>
      </c>
      <c r="AM15" s="89">
        <v>12</v>
      </c>
      <c r="AN15" s="89">
        <v>10</v>
      </c>
      <c r="AO15" s="89">
        <v>13</v>
      </c>
      <c r="AP15" s="89">
        <v>9</v>
      </c>
      <c r="AQ15" s="5"/>
      <c r="AR15" s="5"/>
      <c r="AS15" s="5"/>
    </row>
    <row r="16" spans="2:45">
      <c r="B16" s="2"/>
      <c r="C16" s="2"/>
      <c r="D16" s="80" t="s">
        <v>19</v>
      </c>
      <c r="E16" s="90">
        <f t="shared" ref="E16:J16" si="0">AVERAGE(E6:E15)</f>
        <v>5.5</v>
      </c>
      <c r="F16" s="90">
        <f t="shared" si="0"/>
        <v>6.3</v>
      </c>
      <c r="G16" s="90">
        <f t="shared" si="0"/>
        <v>7.7</v>
      </c>
      <c r="H16" s="90">
        <f t="shared" si="0"/>
        <v>9.9</v>
      </c>
      <c r="I16" s="90">
        <f t="shared" si="0"/>
        <v>9.8000000000000007</v>
      </c>
      <c r="J16" s="90">
        <f t="shared" si="0"/>
        <v>8.5</v>
      </c>
      <c r="K16" s="8"/>
      <c r="L16" s="81" t="s">
        <v>19</v>
      </c>
      <c r="M16" s="91">
        <f>AVERAGE(M6:M15)</f>
        <v>5.8</v>
      </c>
      <c r="N16" s="91">
        <f t="shared" ref="N16:R16" si="1">AVERAGE(N6:N15)</f>
        <v>6.3</v>
      </c>
      <c r="O16" s="91">
        <f t="shared" si="1"/>
        <v>6.9</v>
      </c>
      <c r="P16" s="91">
        <f t="shared" si="1"/>
        <v>8.4</v>
      </c>
      <c r="Q16" s="91">
        <f t="shared" si="1"/>
        <v>8.3000000000000007</v>
      </c>
      <c r="R16" s="91">
        <f t="shared" si="1"/>
        <v>7.1</v>
      </c>
      <c r="S16" s="8"/>
      <c r="T16" s="82" t="s">
        <v>19</v>
      </c>
      <c r="U16" s="92">
        <f t="shared" ref="U16:Z16" si="2">AVERAGE(U6:U15)</f>
        <v>6</v>
      </c>
      <c r="V16" s="92">
        <f t="shared" si="2"/>
        <v>6.6</v>
      </c>
      <c r="W16" s="92">
        <f t="shared" si="2"/>
        <v>7.5</v>
      </c>
      <c r="X16" s="92">
        <f t="shared" si="2"/>
        <v>8.4</v>
      </c>
      <c r="Y16" s="92">
        <f t="shared" si="2"/>
        <v>8.3000000000000007</v>
      </c>
      <c r="Z16" s="92">
        <f t="shared" si="2"/>
        <v>7.1</v>
      </c>
      <c r="AA16" s="93"/>
      <c r="AB16" s="83" t="s">
        <v>19</v>
      </c>
      <c r="AC16" s="94">
        <f t="shared" ref="AC16:AH16" si="3">AVERAGE(AC6:AC15)</f>
        <v>5.7</v>
      </c>
      <c r="AD16" s="94">
        <f t="shared" si="3"/>
        <v>6.1</v>
      </c>
      <c r="AE16" s="94">
        <f t="shared" si="3"/>
        <v>6.7</v>
      </c>
      <c r="AF16" s="94">
        <f t="shared" si="3"/>
        <v>7.5</v>
      </c>
      <c r="AG16" s="94">
        <f t="shared" si="3"/>
        <v>6.9</v>
      </c>
      <c r="AH16" s="94">
        <f t="shared" si="3"/>
        <v>5.6</v>
      </c>
      <c r="AI16" s="93"/>
      <c r="AJ16" s="84" t="s">
        <v>19</v>
      </c>
      <c r="AK16" s="95">
        <f t="shared" ref="AK16:AP16" si="4">AVERAGE(AK6:AK15)</f>
        <v>5.9</v>
      </c>
      <c r="AL16" s="95">
        <f t="shared" si="4"/>
        <v>6.9</v>
      </c>
      <c r="AM16" s="95">
        <f t="shared" si="4"/>
        <v>9.4</v>
      </c>
      <c r="AN16" s="95">
        <f t="shared" si="4"/>
        <v>11.6</v>
      </c>
      <c r="AO16" s="95">
        <f t="shared" si="4"/>
        <v>11.4</v>
      </c>
      <c r="AP16" s="95">
        <f t="shared" si="4"/>
        <v>9.8000000000000007</v>
      </c>
      <c r="AQ16" s="8"/>
      <c r="AR16" s="8"/>
      <c r="AS16" s="96"/>
    </row>
    <row r="17" spans="2:45"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</row>
    <row r="18" spans="2:45"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</row>
    <row r="19" spans="2:45">
      <c r="B19" s="2"/>
      <c r="C19" s="79" t="s">
        <v>175</v>
      </c>
      <c r="D19" s="80" t="s">
        <v>168</v>
      </c>
      <c r="E19" s="80" t="s">
        <v>169</v>
      </c>
      <c r="F19" s="80" t="s">
        <v>170</v>
      </c>
      <c r="G19" s="80" t="s">
        <v>171</v>
      </c>
      <c r="H19" s="80" t="s">
        <v>172</v>
      </c>
      <c r="I19" s="80" t="s">
        <v>173</v>
      </c>
      <c r="J19" s="80" t="s">
        <v>174</v>
      </c>
      <c r="K19" s="2"/>
      <c r="L19" s="81" t="s">
        <v>168</v>
      </c>
      <c r="M19" s="81" t="s">
        <v>169</v>
      </c>
      <c r="N19" s="81" t="s">
        <v>170</v>
      </c>
      <c r="O19" s="81" t="s">
        <v>171</v>
      </c>
      <c r="P19" s="81" t="s">
        <v>172</v>
      </c>
      <c r="Q19" s="81" t="s">
        <v>173</v>
      </c>
      <c r="R19" s="81" t="s">
        <v>174</v>
      </c>
      <c r="S19" s="2"/>
      <c r="T19" s="82" t="s">
        <v>168</v>
      </c>
      <c r="U19" s="82" t="s">
        <v>169</v>
      </c>
      <c r="V19" s="82" t="s">
        <v>170</v>
      </c>
      <c r="W19" s="82" t="s">
        <v>171</v>
      </c>
      <c r="X19" s="82" t="s">
        <v>172</v>
      </c>
      <c r="Y19" s="82" t="s">
        <v>173</v>
      </c>
      <c r="Z19" s="82" t="s">
        <v>174</v>
      </c>
      <c r="AA19" s="2"/>
      <c r="AB19" s="83" t="s">
        <v>168</v>
      </c>
      <c r="AC19" s="83" t="s">
        <v>169</v>
      </c>
      <c r="AD19" s="83" t="s">
        <v>170</v>
      </c>
      <c r="AE19" s="83" t="s">
        <v>171</v>
      </c>
      <c r="AF19" s="83" t="s">
        <v>172</v>
      </c>
      <c r="AG19" s="83" t="s">
        <v>173</v>
      </c>
      <c r="AH19" s="83" t="s">
        <v>174</v>
      </c>
      <c r="AI19" s="8"/>
      <c r="AJ19" s="84" t="s">
        <v>168</v>
      </c>
      <c r="AK19" s="84" t="s">
        <v>169</v>
      </c>
      <c r="AL19" s="84" t="s">
        <v>170</v>
      </c>
      <c r="AM19" s="84" t="s">
        <v>171</v>
      </c>
      <c r="AN19" s="84" t="s">
        <v>172</v>
      </c>
      <c r="AO19" s="84" t="s">
        <v>173</v>
      </c>
      <c r="AP19" s="84" t="s">
        <v>174</v>
      </c>
      <c r="AQ19" s="8"/>
      <c r="AR19" s="8"/>
      <c r="AS19" s="8"/>
    </row>
    <row r="20" spans="2:45">
      <c r="D20" s="85">
        <v>1</v>
      </c>
      <c r="E20" s="85">
        <v>7</v>
      </c>
      <c r="F20" s="85">
        <v>8</v>
      </c>
      <c r="G20" s="85">
        <v>8</v>
      </c>
      <c r="H20" s="85">
        <v>10</v>
      </c>
      <c r="I20" s="85">
        <v>10</v>
      </c>
      <c r="J20" s="85">
        <v>9</v>
      </c>
      <c r="L20" s="86">
        <v>1</v>
      </c>
      <c r="M20" s="86">
        <v>7</v>
      </c>
      <c r="N20" s="86">
        <v>5</v>
      </c>
      <c r="O20" s="86">
        <v>7</v>
      </c>
      <c r="P20" s="86">
        <v>6</v>
      </c>
      <c r="Q20" s="86">
        <v>8</v>
      </c>
      <c r="R20" s="86">
        <v>6</v>
      </c>
      <c r="T20" s="87">
        <v>1</v>
      </c>
      <c r="U20" s="87">
        <v>5</v>
      </c>
      <c r="V20" s="87">
        <v>6</v>
      </c>
      <c r="W20" s="87">
        <v>7</v>
      </c>
      <c r="X20" s="87">
        <v>8</v>
      </c>
      <c r="Y20" s="87">
        <v>8</v>
      </c>
      <c r="Z20" s="87">
        <v>7</v>
      </c>
      <c r="AB20" s="88">
        <v>1</v>
      </c>
      <c r="AC20" s="88">
        <v>6</v>
      </c>
      <c r="AD20" s="88">
        <v>7</v>
      </c>
      <c r="AE20" s="88">
        <v>6</v>
      </c>
      <c r="AF20" s="88">
        <v>6</v>
      </c>
      <c r="AG20" s="88">
        <v>7</v>
      </c>
      <c r="AH20" s="88">
        <v>5</v>
      </c>
      <c r="AI20" s="5"/>
      <c r="AJ20" s="89">
        <v>1</v>
      </c>
      <c r="AK20" s="89">
        <v>5</v>
      </c>
      <c r="AL20" s="89">
        <v>8</v>
      </c>
      <c r="AM20" s="89">
        <v>8</v>
      </c>
      <c r="AN20" s="89">
        <v>9</v>
      </c>
      <c r="AO20" s="89">
        <v>12</v>
      </c>
      <c r="AP20" s="89">
        <v>11</v>
      </c>
      <c r="AQ20" s="5"/>
      <c r="AR20" s="5"/>
      <c r="AS20" s="5"/>
    </row>
    <row r="21" spans="2:45">
      <c r="D21" s="85">
        <v>2</v>
      </c>
      <c r="E21" s="85">
        <v>6</v>
      </c>
      <c r="F21" s="85">
        <v>6</v>
      </c>
      <c r="G21" s="85">
        <v>9</v>
      </c>
      <c r="H21" s="85">
        <v>11</v>
      </c>
      <c r="I21" s="85">
        <v>9</v>
      </c>
      <c r="J21" s="85">
        <v>6</v>
      </c>
      <c r="L21" s="86">
        <v>2</v>
      </c>
      <c r="M21" s="86">
        <v>5</v>
      </c>
      <c r="N21" s="86">
        <v>7</v>
      </c>
      <c r="O21" s="86">
        <v>8</v>
      </c>
      <c r="P21" s="86">
        <v>8</v>
      </c>
      <c r="Q21" s="86">
        <v>9</v>
      </c>
      <c r="R21" s="86">
        <v>5</v>
      </c>
      <c r="T21" s="87">
        <v>2</v>
      </c>
      <c r="U21" s="87">
        <v>5</v>
      </c>
      <c r="V21" s="87">
        <v>5</v>
      </c>
      <c r="W21" s="87">
        <v>7</v>
      </c>
      <c r="X21" s="87">
        <v>7</v>
      </c>
      <c r="Y21" s="87">
        <v>7</v>
      </c>
      <c r="Z21" s="87">
        <v>6</v>
      </c>
      <c r="AB21" s="88">
        <v>2</v>
      </c>
      <c r="AC21" s="88">
        <v>7</v>
      </c>
      <c r="AD21" s="88">
        <v>5</v>
      </c>
      <c r="AE21" s="88">
        <v>6</v>
      </c>
      <c r="AF21" s="88">
        <v>8</v>
      </c>
      <c r="AG21" s="88">
        <v>6</v>
      </c>
      <c r="AH21" s="88">
        <v>4</v>
      </c>
      <c r="AI21" s="5"/>
      <c r="AJ21" s="89">
        <v>2</v>
      </c>
      <c r="AK21" s="89">
        <v>6</v>
      </c>
      <c r="AL21" s="89">
        <v>8</v>
      </c>
      <c r="AM21" s="89">
        <v>10</v>
      </c>
      <c r="AN21" s="89">
        <v>11</v>
      </c>
      <c r="AO21" s="89">
        <v>10</v>
      </c>
      <c r="AP21" s="89">
        <v>10</v>
      </c>
      <c r="AQ21" s="5"/>
      <c r="AR21" s="5"/>
      <c r="AS21" s="5"/>
    </row>
    <row r="22" spans="2:45">
      <c r="D22" s="85">
        <v>3</v>
      </c>
      <c r="E22" s="85">
        <v>4</v>
      </c>
      <c r="F22" s="85">
        <v>7</v>
      </c>
      <c r="G22" s="85">
        <v>10</v>
      </c>
      <c r="H22" s="85">
        <v>9</v>
      </c>
      <c r="I22" s="85">
        <v>9</v>
      </c>
      <c r="J22" s="85">
        <v>8</v>
      </c>
      <c r="L22" s="86">
        <v>3</v>
      </c>
      <c r="M22" s="86">
        <v>4</v>
      </c>
      <c r="N22" s="86">
        <v>6</v>
      </c>
      <c r="O22" s="86">
        <v>7</v>
      </c>
      <c r="P22" s="86">
        <v>7</v>
      </c>
      <c r="Q22" s="86">
        <v>8</v>
      </c>
      <c r="R22" s="86">
        <v>7</v>
      </c>
      <c r="T22" s="87">
        <v>3</v>
      </c>
      <c r="U22" s="87">
        <v>7</v>
      </c>
      <c r="V22" s="87">
        <v>7</v>
      </c>
      <c r="W22" s="87">
        <v>6</v>
      </c>
      <c r="X22" s="87">
        <v>7</v>
      </c>
      <c r="Y22" s="87">
        <v>7</v>
      </c>
      <c r="Z22" s="87">
        <v>5</v>
      </c>
      <c r="AB22" s="88">
        <v>3</v>
      </c>
      <c r="AC22" s="88">
        <v>7</v>
      </c>
      <c r="AD22" s="88">
        <v>6</v>
      </c>
      <c r="AE22" s="88">
        <v>8</v>
      </c>
      <c r="AF22" s="88">
        <v>7</v>
      </c>
      <c r="AG22" s="88">
        <v>6</v>
      </c>
      <c r="AH22" s="88">
        <v>4</v>
      </c>
      <c r="AI22" s="5"/>
      <c r="AJ22" s="89">
        <v>3</v>
      </c>
      <c r="AK22" s="89">
        <v>6</v>
      </c>
      <c r="AL22" s="89">
        <v>6</v>
      </c>
      <c r="AM22" s="89">
        <v>11</v>
      </c>
      <c r="AN22" s="89">
        <v>13</v>
      </c>
      <c r="AO22" s="89">
        <v>10</v>
      </c>
      <c r="AP22" s="89">
        <v>10</v>
      </c>
      <c r="AQ22" s="5"/>
      <c r="AR22" s="5"/>
      <c r="AS22" s="5"/>
    </row>
    <row r="23" spans="2:45">
      <c r="D23" s="85">
        <v>4</v>
      </c>
      <c r="E23" s="85">
        <v>5</v>
      </c>
      <c r="F23" s="85">
        <v>7</v>
      </c>
      <c r="G23" s="85">
        <v>7</v>
      </c>
      <c r="H23" s="85">
        <v>11</v>
      </c>
      <c r="I23" s="85">
        <v>8</v>
      </c>
      <c r="J23" s="85">
        <v>11</v>
      </c>
      <c r="L23" s="86">
        <v>4</v>
      </c>
      <c r="M23" s="86">
        <v>6</v>
      </c>
      <c r="N23" s="86">
        <v>6</v>
      </c>
      <c r="O23" s="86">
        <v>5</v>
      </c>
      <c r="P23" s="86">
        <v>11</v>
      </c>
      <c r="Q23" s="86">
        <v>8</v>
      </c>
      <c r="R23" s="86">
        <v>8</v>
      </c>
      <c r="T23" s="87">
        <v>4</v>
      </c>
      <c r="U23" s="87">
        <v>6</v>
      </c>
      <c r="V23" s="87">
        <v>7</v>
      </c>
      <c r="W23" s="87">
        <v>8</v>
      </c>
      <c r="X23" s="87">
        <v>9</v>
      </c>
      <c r="Y23" s="87">
        <v>9</v>
      </c>
      <c r="Z23" s="87">
        <v>6</v>
      </c>
      <c r="AB23" s="88">
        <v>4</v>
      </c>
      <c r="AC23" s="88">
        <v>5</v>
      </c>
      <c r="AD23" s="88">
        <v>7</v>
      </c>
      <c r="AE23" s="88">
        <v>7</v>
      </c>
      <c r="AF23" s="88">
        <v>7</v>
      </c>
      <c r="AG23" s="88">
        <v>7</v>
      </c>
      <c r="AH23" s="88">
        <v>5</v>
      </c>
      <c r="AI23" s="5"/>
      <c r="AJ23" s="89">
        <v>4</v>
      </c>
      <c r="AK23" s="89">
        <v>7</v>
      </c>
      <c r="AL23" s="89">
        <v>7</v>
      </c>
      <c r="AM23" s="89">
        <v>9</v>
      </c>
      <c r="AN23" s="89">
        <v>9</v>
      </c>
      <c r="AO23" s="89">
        <v>9</v>
      </c>
      <c r="AP23" s="89">
        <v>9</v>
      </c>
      <c r="AQ23" s="5"/>
      <c r="AR23" s="5"/>
      <c r="AS23" s="5"/>
    </row>
    <row r="24" spans="2:45">
      <c r="D24" s="85">
        <v>5</v>
      </c>
      <c r="E24" s="85">
        <v>6</v>
      </c>
      <c r="F24" s="85">
        <v>8</v>
      </c>
      <c r="G24" s="85">
        <v>8</v>
      </c>
      <c r="H24" s="85">
        <v>9</v>
      </c>
      <c r="I24" s="85">
        <v>11</v>
      </c>
      <c r="J24" s="85">
        <v>10</v>
      </c>
      <c r="L24" s="86">
        <v>5</v>
      </c>
      <c r="M24" s="86">
        <v>4</v>
      </c>
      <c r="N24" s="86">
        <v>5</v>
      </c>
      <c r="O24" s="86">
        <v>6</v>
      </c>
      <c r="P24" s="86">
        <v>7</v>
      </c>
      <c r="Q24" s="86">
        <v>7</v>
      </c>
      <c r="R24" s="86">
        <v>7</v>
      </c>
      <c r="T24" s="87">
        <v>5</v>
      </c>
      <c r="U24" s="87">
        <v>6</v>
      </c>
      <c r="V24" s="87">
        <v>6</v>
      </c>
      <c r="W24" s="87">
        <v>6</v>
      </c>
      <c r="X24" s="87">
        <v>10</v>
      </c>
      <c r="Y24" s="87">
        <v>8</v>
      </c>
      <c r="Z24" s="87">
        <v>6</v>
      </c>
      <c r="AB24" s="88">
        <v>5</v>
      </c>
      <c r="AC24" s="88">
        <v>5</v>
      </c>
      <c r="AD24" s="88">
        <v>7</v>
      </c>
      <c r="AE24" s="88">
        <v>7</v>
      </c>
      <c r="AF24" s="88">
        <v>7</v>
      </c>
      <c r="AG24" s="88">
        <v>7</v>
      </c>
      <c r="AH24" s="88">
        <v>6</v>
      </c>
      <c r="AI24" s="5"/>
      <c r="AJ24" s="89">
        <v>5</v>
      </c>
      <c r="AK24" s="89">
        <v>5</v>
      </c>
      <c r="AL24" s="89">
        <v>7</v>
      </c>
      <c r="AM24" s="89">
        <v>8</v>
      </c>
      <c r="AN24" s="89">
        <v>10</v>
      </c>
      <c r="AO24" s="89">
        <v>11</v>
      </c>
      <c r="AP24" s="89">
        <v>9</v>
      </c>
      <c r="AQ24" s="5"/>
      <c r="AR24" s="5"/>
      <c r="AS24" s="5"/>
    </row>
    <row r="25" spans="2:45">
      <c r="D25" s="85">
        <v>6</v>
      </c>
      <c r="E25" s="85">
        <v>4</v>
      </c>
      <c r="F25" s="85">
        <v>6</v>
      </c>
      <c r="G25" s="85">
        <v>7</v>
      </c>
      <c r="H25" s="85">
        <v>11</v>
      </c>
      <c r="I25" s="85">
        <v>9</v>
      </c>
      <c r="J25" s="85">
        <v>9</v>
      </c>
      <c r="L25" s="86">
        <v>6</v>
      </c>
      <c r="M25" s="86">
        <v>6</v>
      </c>
      <c r="N25" s="86">
        <v>6</v>
      </c>
      <c r="O25" s="86">
        <v>7</v>
      </c>
      <c r="P25" s="86">
        <v>8</v>
      </c>
      <c r="Q25" s="86">
        <v>9</v>
      </c>
      <c r="R25" s="86">
        <v>4</v>
      </c>
      <c r="T25" s="87">
        <v>6</v>
      </c>
      <c r="U25" s="87">
        <v>5</v>
      </c>
      <c r="V25" s="87">
        <v>6</v>
      </c>
      <c r="W25" s="87">
        <v>6</v>
      </c>
      <c r="X25" s="87">
        <v>8</v>
      </c>
      <c r="Y25" s="87">
        <v>8</v>
      </c>
      <c r="Z25" s="87">
        <v>6</v>
      </c>
      <c r="AB25" s="88">
        <v>6</v>
      </c>
      <c r="AC25" s="88">
        <v>5</v>
      </c>
      <c r="AD25" s="88">
        <v>6</v>
      </c>
      <c r="AE25" s="88">
        <v>6</v>
      </c>
      <c r="AF25" s="88">
        <v>7</v>
      </c>
      <c r="AG25" s="88">
        <v>6</v>
      </c>
      <c r="AH25" s="88">
        <v>7</v>
      </c>
      <c r="AI25" s="5"/>
      <c r="AJ25" s="89">
        <v>6</v>
      </c>
      <c r="AK25" s="89">
        <v>6</v>
      </c>
      <c r="AL25" s="89">
        <v>6</v>
      </c>
      <c r="AM25" s="89">
        <v>12</v>
      </c>
      <c r="AN25" s="89">
        <v>10</v>
      </c>
      <c r="AO25" s="89">
        <v>13</v>
      </c>
      <c r="AP25" s="89">
        <v>10</v>
      </c>
      <c r="AQ25" s="5"/>
      <c r="AR25" s="5"/>
      <c r="AS25" s="5"/>
    </row>
    <row r="26" spans="2:45">
      <c r="D26" s="85">
        <v>7</v>
      </c>
      <c r="E26" s="85">
        <v>5</v>
      </c>
      <c r="F26" s="85">
        <v>5</v>
      </c>
      <c r="G26" s="85">
        <v>9</v>
      </c>
      <c r="H26" s="85">
        <v>10</v>
      </c>
      <c r="I26" s="85">
        <v>10</v>
      </c>
      <c r="J26" s="85">
        <v>7</v>
      </c>
      <c r="L26" s="86">
        <v>7</v>
      </c>
      <c r="M26" s="86">
        <v>5</v>
      </c>
      <c r="N26" s="86">
        <v>7</v>
      </c>
      <c r="O26" s="86">
        <v>7</v>
      </c>
      <c r="P26" s="86">
        <v>11</v>
      </c>
      <c r="Q26" s="86">
        <v>10</v>
      </c>
      <c r="R26" s="86">
        <v>7</v>
      </c>
      <c r="T26" s="87">
        <v>7</v>
      </c>
      <c r="U26" s="87">
        <v>5</v>
      </c>
      <c r="V26" s="87">
        <v>5</v>
      </c>
      <c r="W26" s="87">
        <v>7</v>
      </c>
      <c r="X26" s="87">
        <v>8</v>
      </c>
      <c r="Y26" s="87">
        <v>7</v>
      </c>
      <c r="Z26" s="87">
        <v>7</v>
      </c>
      <c r="AB26" s="88">
        <v>7</v>
      </c>
      <c r="AC26" s="88">
        <v>5</v>
      </c>
      <c r="AD26" s="88">
        <v>7</v>
      </c>
      <c r="AE26" s="88">
        <v>8</v>
      </c>
      <c r="AF26" s="88">
        <v>8</v>
      </c>
      <c r="AG26" s="88">
        <v>8</v>
      </c>
      <c r="AH26" s="88">
        <v>5</v>
      </c>
      <c r="AI26" s="5"/>
      <c r="AJ26" s="89">
        <v>7</v>
      </c>
      <c r="AK26" s="89">
        <v>7</v>
      </c>
      <c r="AL26" s="89">
        <v>6</v>
      </c>
      <c r="AM26" s="89">
        <v>9</v>
      </c>
      <c r="AN26" s="89">
        <v>12</v>
      </c>
      <c r="AO26" s="89">
        <v>11</v>
      </c>
      <c r="AP26" s="89">
        <v>9</v>
      </c>
      <c r="AQ26" s="5"/>
      <c r="AR26" s="5"/>
      <c r="AS26" s="5"/>
    </row>
    <row r="27" spans="2:45">
      <c r="D27" s="85">
        <v>8</v>
      </c>
      <c r="E27" s="85">
        <v>7</v>
      </c>
      <c r="F27" s="85">
        <v>8</v>
      </c>
      <c r="G27" s="85">
        <v>10</v>
      </c>
      <c r="H27" s="85">
        <v>9</v>
      </c>
      <c r="I27" s="85">
        <v>9</v>
      </c>
      <c r="J27" s="85">
        <v>9</v>
      </c>
      <c r="L27" s="86">
        <v>8</v>
      </c>
      <c r="M27" s="86">
        <v>6</v>
      </c>
      <c r="N27" s="86">
        <v>6</v>
      </c>
      <c r="O27" s="86">
        <v>8</v>
      </c>
      <c r="P27" s="86">
        <v>8</v>
      </c>
      <c r="Q27" s="86">
        <v>8</v>
      </c>
      <c r="R27" s="86">
        <v>6</v>
      </c>
      <c r="T27" s="87">
        <v>8</v>
      </c>
      <c r="U27" s="87">
        <v>6</v>
      </c>
      <c r="V27" s="87">
        <v>8</v>
      </c>
      <c r="W27" s="87">
        <v>6</v>
      </c>
      <c r="X27" s="87">
        <v>8</v>
      </c>
      <c r="Y27" s="87">
        <v>9</v>
      </c>
      <c r="Z27" s="87">
        <v>7</v>
      </c>
      <c r="AB27" s="88">
        <v>8</v>
      </c>
      <c r="AC27" s="88">
        <v>6</v>
      </c>
      <c r="AD27" s="88">
        <v>6</v>
      </c>
      <c r="AE27" s="88">
        <v>7</v>
      </c>
      <c r="AF27" s="88">
        <v>7</v>
      </c>
      <c r="AG27" s="88">
        <v>7</v>
      </c>
      <c r="AH27" s="88">
        <v>4</v>
      </c>
      <c r="AI27" s="5"/>
      <c r="AJ27" s="89">
        <v>8</v>
      </c>
      <c r="AK27" s="89">
        <v>5</v>
      </c>
      <c r="AL27" s="89">
        <v>7</v>
      </c>
      <c r="AM27" s="89">
        <v>8</v>
      </c>
      <c r="AN27" s="89">
        <v>11</v>
      </c>
      <c r="AO27" s="89">
        <v>10</v>
      </c>
      <c r="AP27" s="89">
        <v>11</v>
      </c>
      <c r="AQ27" s="5"/>
      <c r="AR27" s="5"/>
      <c r="AS27" s="5"/>
    </row>
    <row r="28" spans="2:45">
      <c r="D28" s="85">
        <v>9</v>
      </c>
      <c r="E28" s="85">
        <v>5</v>
      </c>
      <c r="F28" s="85">
        <v>7</v>
      </c>
      <c r="G28" s="85">
        <v>11</v>
      </c>
      <c r="H28" s="85">
        <v>8</v>
      </c>
      <c r="I28" s="85">
        <v>11</v>
      </c>
      <c r="J28" s="85">
        <v>8</v>
      </c>
      <c r="L28" s="86">
        <v>9</v>
      </c>
      <c r="M28" s="86">
        <v>7</v>
      </c>
      <c r="N28" s="86">
        <v>7</v>
      </c>
      <c r="O28" s="86">
        <v>9</v>
      </c>
      <c r="P28" s="86">
        <v>10</v>
      </c>
      <c r="Q28" s="86">
        <v>8</v>
      </c>
      <c r="R28" s="86">
        <v>8</v>
      </c>
      <c r="T28" s="87">
        <v>9</v>
      </c>
      <c r="U28" s="87">
        <v>7</v>
      </c>
      <c r="V28" s="87">
        <v>5</v>
      </c>
      <c r="W28" s="87">
        <v>7</v>
      </c>
      <c r="X28" s="87">
        <v>9</v>
      </c>
      <c r="Y28" s="87">
        <v>8</v>
      </c>
      <c r="Z28" s="87">
        <v>6</v>
      </c>
      <c r="AB28" s="88">
        <v>9</v>
      </c>
      <c r="AC28" s="88">
        <v>7</v>
      </c>
      <c r="AD28" s="88">
        <v>5</v>
      </c>
      <c r="AE28" s="88">
        <v>7</v>
      </c>
      <c r="AF28" s="88">
        <v>7</v>
      </c>
      <c r="AG28" s="88">
        <v>8</v>
      </c>
      <c r="AH28" s="88">
        <v>6</v>
      </c>
      <c r="AI28" s="5"/>
      <c r="AJ28" s="89">
        <v>9</v>
      </c>
      <c r="AK28" s="89">
        <v>6</v>
      </c>
      <c r="AL28" s="89">
        <v>6</v>
      </c>
      <c r="AM28" s="89">
        <v>10</v>
      </c>
      <c r="AN28" s="89">
        <v>13</v>
      </c>
      <c r="AO28" s="89">
        <v>12</v>
      </c>
      <c r="AP28" s="89">
        <v>11</v>
      </c>
      <c r="AQ28" s="5"/>
      <c r="AR28" s="5"/>
      <c r="AS28" s="5"/>
    </row>
    <row r="29" spans="2:45">
      <c r="D29" s="85">
        <v>10</v>
      </c>
      <c r="E29" s="85">
        <v>8</v>
      </c>
      <c r="F29" s="85">
        <v>6</v>
      </c>
      <c r="G29" s="85">
        <v>8</v>
      </c>
      <c r="H29" s="85">
        <v>13</v>
      </c>
      <c r="I29" s="85">
        <v>11</v>
      </c>
      <c r="J29" s="85">
        <v>7</v>
      </c>
      <c r="L29" s="86">
        <v>10</v>
      </c>
      <c r="M29" s="86">
        <v>7</v>
      </c>
      <c r="N29" s="86">
        <v>6</v>
      </c>
      <c r="O29" s="86">
        <v>11</v>
      </c>
      <c r="P29" s="86">
        <v>9</v>
      </c>
      <c r="Q29" s="86">
        <v>7</v>
      </c>
      <c r="R29" s="86">
        <v>7</v>
      </c>
      <c r="T29" s="87">
        <v>10</v>
      </c>
      <c r="U29" s="87">
        <v>5</v>
      </c>
      <c r="V29" s="87">
        <v>7</v>
      </c>
      <c r="W29" s="87">
        <v>8</v>
      </c>
      <c r="X29" s="87">
        <v>8</v>
      </c>
      <c r="Y29" s="87">
        <v>6</v>
      </c>
      <c r="Z29" s="87">
        <v>7</v>
      </c>
      <c r="AB29" s="88">
        <v>10</v>
      </c>
      <c r="AC29" s="88">
        <v>5</v>
      </c>
      <c r="AD29" s="88">
        <v>7</v>
      </c>
      <c r="AE29" s="88">
        <v>6</v>
      </c>
      <c r="AF29" s="88">
        <v>6</v>
      </c>
      <c r="AG29" s="88">
        <v>7</v>
      </c>
      <c r="AH29" s="88">
        <v>4</v>
      </c>
      <c r="AI29" s="5"/>
      <c r="AJ29" s="89">
        <v>10</v>
      </c>
      <c r="AK29" s="89">
        <v>5</v>
      </c>
      <c r="AL29" s="89">
        <v>7</v>
      </c>
      <c r="AM29" s="89">
        <v>7</v>
      </c>
      <c r="AN29" s="89">
        <v>12</v>
      </c>
      <c r="AO29" s="89">
        <v>9</v>
      </c>
      <c r="AP29" s="89">
        <v>9</v>
      </c>
      <c r="AQ29" s="5"/>
      <c r="AR29" s="5"/>
      <c r="AS29" s="5"/>
    </row>
    <row r="30" spans="2:45">
      <c r="B30" s="2"/>
      <c r="C30" s="2"/>
      <c r="D30" s="80" t="s">
        <v>19</v>
      </c>
      <c r="E30" s="90">
        <f t="shared" ref="E30:J30" si="5">AVERAGE(E20:E29)</f>
        <v>5.7</v>
      </c>
      <c r="F30" s="90">
        <f t="shared" si="5"/>
        <v>6.8</v>
      </c>
      <c r="G30" s="90">
        <f t="shared" si="5"/>
        <v>8.6999999999999993</v>
      </c>
      <c r="H30" s="90">
        <f t="shared" si="5"/>
        <v>10.1</v>
      </c>
      <c r="I30" s="90">
        <f t="shared" si="5"/>
        <v>9.6999999999999993</v>
      </c>
      <c r="J30" s="90">
        <f t="shared" si="5"/>
        <v>8.4</v>
      </c>
      <c r="K30" s="2"/>
      <c r="L30" s="81" t="s">
        <v>19</v>
      </c>
      <c r="M30" s="91">
        <f t="shared" ref="M30:R30" si="6">AVERAGE(M20:M29)</f>
        <v>5.7</v>
      </c>
      <c r="N30" s="91">
        <f t="shared" si="6"/>
        <v>6.1</v>
      </c>
      <c r="O30" s="91">
        <f t="shared" si="6"/>
        <v>7.5</v>
      </c>
      <c r="P30" s="91">
        <f t="shared" si="6"/>
        <v>8.5</v>
      </c>
      <c r="Q30" s="91">
        <f t="shared" si="6"/>
        <v>8.1999999999999993</v>
      </c>
      <c r="R30" s="91">
        <f t="shared" si="6"/>
        <v>6.5</v>
      </c>
      <c r="S30" s="2"/>
      <c r="T30" s="82" t="s">
        <v>19</v>
      </c>
      <c r="U30" s="92">
        <f t="shared" ref="U30:Z30" si="7">AVERAGE(U20:U29)</f>
        <v>5.7</v>
      </c>
      <c r="V30" s="92">
        <f t="shared" si="7"/>
        <v>6.2</v>
      </c>
      <c r="W30" s="92">
        <f t="shared" si="7"/>
        <v>6.8</v>
      </c>
      <c r="X30" s="92">
        <f t="shared" si="7"/>
        <v>8.1999999999999993</v>
      </c>
      <c r="Y30" s="92">
        <f t="shared" si="7"/>
        <v>7.7</v>
      </c>
      <c r="Z30" s="92">
        <f t="shared" si="7"/>
        <v>6.3</v>
      </c>
      <c r="AA30" s="2"/>
      <c r="AB30" s="83" t="s">
        <v>19</v>
      </c>
      <c r="AC30" s="94">
        <f t="shared" ref="AC30:AH30" si="8">AVERAGE(AC20:AC29)</f>
        <v>5.8</v>
      </c>
      <c r="AD30" s="94">
        <f t="shared" si="8"/>
        <v>6.3</v>
      </c>
      <c r="AE30" s="94">
        <f t="shared" si="8"/>
        <v>6.8</v>
      </c>
      <c r="AF30" s="94">
        <f t="shared" si="8"/>
        <v>7</v>
      </c>
      <c r="AG30" s="94">
        <f t="shared" si="8"/>
        <v>6.9</v>
      </c>
      <c r="AH30" s="94">
        <f t="shared" si="8"/>
        <v>5</v>
      </c>
      <c r="AI30" s="8"/>
      <c r="AJ30" s="84" t="s">
        <v>19</v>
      </c>
      <c r="AK30" s="95">
        <f t="shared" ref="AK30:AP30" si="9">AVERAGE(AK20:AK29)</f>
        <v>5.8</v>
      </c>
      <c r="AL30" s="95">
        <f t="shared" si="9"/>
        <v>6.8</v>
      </c>
      <c r="AM30" s="95">
        <f t="shared" si="9"/>
        <v>9.1999999999999993</v>
      </c>
      <c r="AN30" s="95">
        <f t="shared" si="9"/>
        <v>11</v>
      </c>
      <c r="AO30" s="95">
        <f t="shared" si="9"/>
        <v>10.7</v>
      </c>
      <c r="AP30" s="95">
        <f t="shared" si="9"/>
        <v>9.9</v>
      </c>
      <c r="AQ30" s="8"/>
      <c r="AR30" s="8"/>
      <c r="AS30" s="8"/>
    </row>
    <row r="31" spans="2:45"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2:45"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2:45">
      <c r="B33" s="2"/>
      <c r="C33" s="97" t="s">
        <v>176</v>
      </c>
      <c r="D33" s="80" t="s">
        <v>168</v>
      </c>
      <c r="E33" s="80" t="s">
        <v>169</v>
      </c>
      <c r="F33" s="80" t="s">
        <v>170</v>
      </c>
      <c r="G33" s="80" t="s">
        <v>171</v>
      </c>
      <c r="H33" s="80" t="s">
        <v>172</v>
      </c>
      <c r="I33" s="80" t="s">
        <v>173</v>
      </c>
      <c r="J33" s="80" t="s">
        <v>174</v>
      </c>
      <c r="K33" s="2"/>
      <c r="L33" s="81" t="s">
        <v>168</v>
      </c>
      <c r="M33" s="81" t="s">
        <v>169</v>
      </c>
      <c r="N33" s="81" t="s">
        <v>170</v>
      </c>
      <c r="O33" s="81" t="s">
        <v>171</v>
      </c>
      <c r="P33" s="81" t="s">
        <v>172</v>
      </c>
      <c r="Q33" s="81" t="s">
        <v>173</v>
      </c>
      <c r="R33" s="81" t="s">
        <v>174</v>
      </c>
      <c r="S33" s="2"/>
      <c r="T33" s="82" t="s">
        <v>168</v>
      </c>
      <c r="U33" s="82" t="s">
        <v>169</v>
      </c>
      <c r="V33" s="82" t="s">
        <v>170</v>
      </c>
      <c r="W33" s="82" t="s">
        <v>171</v>
      </c>
      <c r="X33" s="82" t="s">
        <v>172</v>
      </c>
      <c r="Y33" s="82" t="s">
        <v>173</v>
      </c>
      <c r="Z33" s="82" t="s">
        <v>174</v>
      </c>
      <c r="AA33" s="2"/>
      <c r="AB33" s="83" t="s">
        <v>168</v>
      </c>
      <c r="AC33" s="83" t="s">
        <v>169</v>
      </c>
      <c r="AD33" s="83" t="s">
        <v>170</v>
      </c>
      <c r="AE33" s="83" t="s">
        <v>171</v>
      </c>
      <c r="AF33" s="83" t="s">
        <v>172</v>
      </c>
      <c r="AG33" s="83" t="s">
        <v>173</v>
      </c>
      <c r="AH33" s="83" t="s">
        <v>174</v>
      </c>
      <c r="AI33" s="8"/>
      <c r="AJ33" s="84" t="s">
        <v>168</v>
      </c>
      <c r="AK33" s="84" t="s">
        <v>169</v>
      </c>
      <c r="AL33" s="84" t="s">
        <v>170</v>
      </c>
      <c r="AM33" s="84" t="s">
        <v>171</v>
      </c>
      <c r="AN33" s="84" t="s">
        <v>172</v>
      </c>
      <c r="AO33" s="84" t="s">
        <v>173</v>
      </c>
      <c r="AP33" s="84" t="s">
        <v>174</v>
      </c>
      <c r="AQ33" s="8"/>
      <c r="AR33" s="8"/>
      <c r="AS33" s="8"/>
    </row>
    <row r="34" spans="2:45">
      <c r="D34" s="85">
        <v>1</v>
      </c>
      <c r="E34" s="85">
        <v>5</v>
      </c>
      <c r="F34" s="85">
        <v>8</v>
      </c>
      <c r="G34" s="85">
        <v>9</v>
      </c>
      <c r="H34" s="85">
        <v>9</v>
      </c>
      <c r="I34" s="85">
        <v>13</v>
      </c>
      <c r="J34" s="85">
        <v>8</v>
      </c>
      <c r="L34" s="86">
        <v>1</v>
      </c>
      <c r="M34" s="86">
        <v>5</v>
      </c>
      <c r="N34" s="86">
        <v>7</v>
      </c>
      <c r="O34" s="86">
        <v>7</v>
      </c>
      <c r="P34" s="86">
        <v>8</v>
      </c>
      <c r="Q34" s="86">
        <v>10</v>
      </c>
      <c r="R34" s="86">
        <v>8</v>
      </c>
      <c r="T34" s="87">
        <v>1</v>
      </c>
      <c r="U34" s="87">
        <v>7</v>
      </c>
      <c r="V34" s="87">
        <v>5</v>
      </c>
      <c r="W34" s="87">
        <v>7</v>
      </c>
      <c r="X34" s="87">
        <v>8</v>
      </c>
      <c r="Y34" s="87">
        <v>7</v>
      </c>
      <c r="Z34" s="87">
        <v>7</v>
      </c>
      <c r="AB34" s="88">
        <v>1</v>
      </c>
      <c r="AC34" s="88">
        <v>7</v>
      </c>
      <c r="AD34" s="88">
        <v>5</v>
      </c>
      <c r="AE34" s="88">
        <v>6</v>
      </c>
      <c r="AF34" s="88">
        <v>8</v>
      </c>
      <c r="AG34" s="88">
        <v>8</v>
      </c>
      <c r="AH34" s="88">
        <v>5</v>
      </c>
      <c r="AI34" s="5"/>
      <c r="AJ34" s="89">
        <v>1</v>
      </c>
      <c r="AK34" s="89">
        <v>5</v>
      </c>
      <c r="AL34" s="89">
        <v>8</v>
      </c>
      <c r="AM34" s="89">
        <v>11</v>
      </c>
      <c r="AN34" s="89">
        <v>10</v>
      </c>
      <c r="AO34" s="89">
        <v>11</v>
      </c>
      <c r="AP34" s="89">
        <v>9</v>
      </c>
      <c r="AQ34" s="5"/>
      <c r="AR34" s="5"/>
      <c r="AS34" s="5"/>
    </row>
    <row r="35" spans="2:45">
      <c r="D35" s="85">
        <v>2</v>
      </c>
      <c r="E35" s="85">
        <v>7</v>
      </c>
      <c r="F35" s="85">
        <v>7</v>
      </c>
      <c r="G35" s="85">
        <v>10</v>
      </c>
      <c r="H35" s="85">
        <v>11</v>
      </c>
      <c r="I35" s="85">
        <v>12</v>
      </c>
      <c r="J35" s="85">
        <v>9</v>
      </c>
      <c r="L35" s="86">
        <v>2</v>
      </c>
      <c r="M35" s="86">
        <v>7</v>
      </c>
      <c r="N35" s="86">
        <v>7</v>
      </c>
      <c r="O35" s="86">
        <v>9</v>
      </c>
      <c r="P35" s="86">
        <v>10</v>
      </c>
      <c r="Q35" s="86">
        <v>9</v>
      </c>
      <c r="R35" s="86">
        <v>7</v>
      </c>
      <c r="T35" s="87">
        <v>2</v>
      </c>
      <c r="U35" s="87">
        <v>5</v>
      </c>
      <c r="V35" s="87">
        <v>6</v>
      </c>
      <c r="W35" s="87">
        <v>6</v>
      </c>
      <c r="X35" s="87">
        <v>7</v>
      </c>
      <c r="Y35" s="87">
        <v>7</v>
      </c>
      <c r="Z35" s="87">
        <v>8</v>
      </c>
      <c r="AB35" s="88">
        <v>2</v>
      </c>
      <c r="AC35" s="88">
        <v>5</v>
      </c>
      <c r="AD35" s="88">
        <v>6</v>
      </c>
      <c r="AE35" s="88">
        <v>6</v>
      </c>
      <c r="AF35" s="88">
        <v>7</v>
      </c>
      <c r="AG35" s="88">
        <v>6</v>
      </c>
      <c r="AH35" s="88">
        <v>7</v>
      </c>
      <c r="AI35" s="5"/>
      <c r="AJ35" s="89">
        <v>2</v>
      </c>
      <c r="AK35" s="89">
        <v>8</v>
      </c>
      <c r="AL35" s="89">
        <v>7</v>
      </c>
      <c r="AM35" s="89">
        <v>9</v>
      </c>
      <c r="AN35" s="89">
        <v>10</v>
      </c>
      <c r="AO35" s="89">
        <v>12</v>
      </c>
      <c r="AP35" s="89">
        <v>9</v>
      </c>
      <c r="AQ35" s="5"/>
      <c r="AR35" s="5"/>
      <c r="AS35" s="5"/>
    </row>
    <row r="36" spans="2:45">
      <c r="D36" s="85">
        <v>3</v>
      </c>
      <c r="E36" s="85">
        <v>5</v>
      </c>
      <c r="F36" s="85">
        <v>8</v>
      </c>
      <c r="G36" s="85">
        <v>8</v>
      </c>
      <c r="H36" s="85">
        <v>13</v>
      </c>
      <c r="I36" s="85">
        <v>12</v>
      </c>
      <c r="J36" s="85">
        <v>11</v>
      </c>
      <c r="L36" s="86">
        <v>3</v>
      </c>
      <c r="M36" s="86">
        <v>6</v>
      </c>
      <c r="N36" s="86">
        <v>6</v>
      </c>
      <c r="O36" s="86">
        <v>8</v>
      </c>
      <c r="P36" s="86">
        <v>8</v>
      </c>
      <c r="Q36" s="86">
        <v>7</v>
      </c>
      <c r="R36" s="86">
        <v>8</v>
      </c>
      <c r="T36" s="87">
        <v>3</v>
      </c>
      <c r="U36" s="87">
        <v>6</v>
      </c>
      <c r="V36" s="87">
        <v>7</v>
      </c>
      <c r="W36" s="87">
        <v>6</v>
      </c>
      <c r="X36" s="87">
        <v>8</v>
      </c>
      <c r="Y36" s="87">
        <v>8</v>
      </c>
      <c r="Z36" s="87">
        <v>6</v>
      </c>
      <c r="AB36" s="88">
        <v>3</v>
      </c>
      <c r="AC36" s="88">
        <v>6</v>
      </c>
      <c r="AD36" s="88">
        <v>7</v>
      </c>
      <c r="AE36" s="88">
        <v>7</v>
      </c>
      <c r="AF36" s="88">
        <v>7</v>
      </c>
      <c r="AG36" s="88">
        <v>7</v>
      </c>
      <c r="AH36" s="88">
        <v>6</v>
      </c>
      <c r="AI36" s="5"/>
      <c r="AJ36" s="89">
        <v>3</v>
      </c>
      <c r="AK36" s="89">
        <v>5</v>
      </c>
      <c r="AL36" s="89">
        <v>7</v>
      </c>
      <c r="AM36" s="89">
        <v>10</v>
      </c>
      <c r="AN36" s="89">
        <v>9</v>
      </c>
      <c r="AO36" s="89">
        <v>10</v>
      </c>
      <c r="AP36" s="89">
        <v>10</v>
      </c>
      <c r="AQ36" s="5"/>
      <c r="AR36" s="5"/>
      <c r="AS36" s="5"/>
    </row>
    <row r="37" spans="2:45">
      <c r="D37" s="85">
        <v>4</v>
      </c>
      <c r="E37" s="85">
        <v>6</v>
      </c>
      <c r="F37" s="85">
        <v>7</v>
      </c>
      <c r="G37" s="85">
        <v>11</v>
      </c>
      <c r="H37" s="85">
        <v>14</v>
      </c>
      <c r="I37" s="85">
        <v>10</v>
      </c>
      <c r="J37" s="85">
        <v>12</v>
      </c>
      <c r="L37" s="86">
        <v>4</v>
      </c>
      <c r="M37" s="86">
        <v>6</v>
      </c>
      <c r="N37" s="86">
        <v>8</v>
      </c>
      <c r="O37" s="86">
        <v>10</v>
      </c>
      <c r="P37" s="86">
        <v>7</v>
      </c>
      <c r="Q37" s="86">
        <v>12</v>
      </c>
      <c r="R37" s="86">
        <v>8</v>
      </c>
      <c r="T37" s="87">
        <v>4</v>
      </c>
      <c r="U37" s="87">
        <v>7</v>
      </c>
      <c r="V37" s="87">
        <v>7</v>
      </c>
      <c r="W37" s="87">
        <v>8</v>
      </c>
      <c r="X37" s="87">
        <v>8</v>
      </c>
      <c r="Y37" s="87">
        <v>7</v>
      </c>
      <c r="Z37" s="87">
        <v>6</v>
      </c>
      <c r="AB37" s="88">
        <v>4</v>
      </c>
      <c r="AC37" s="88">
        <v>7</v>
      </c>
      <c r="AD37" s="88">
        <v>6</v>
      </c>
      <c r="AE37" s="88">
        <v>6</v>
      </c>
      <c r="AF37" s="88">
        <v>7</v>
      </c>
      <c r="AG37" s="88">
        <v>7</v>
      </c>
      <c r="AH37" s="88">
        <v>4</v>
      </c>
      <c r="AI37" s="5"/>
      <c r="AJ37" s="89">
        <v>4</v>
      </c>
      <c r="AK37" s="89">
        <v>6</v>
      </c>
      <c r="AL37" s="89">
        <v>8</v>
      </c>
      <c r="AM37" s="89">
        <v>9</v>
      </c>
      <c r="AN37" s="89">
        <v>9</v>
      </c>
      <c r="AO37" s="89">
        <v>9</v>
      </c>
      <c r="AP37" s="89">
        <v>11</v>
      </c>
      <c r="AQ37" s="5"/>
      <c r="AR37" s="5"/>
      <c r="AS37" s="5"/>
    </row>
    <row r="38" spans="2:45">
      <c r="D38" s="85">
        <v>5</v>
      </c>
      <c r="E38" s="85">
        <v>7</v>
      </c>
      <c r="F38" s="85">
        <v>5</v>
      </c>
      <c r="G38" s="85">
        <v>9</v>
      </c>
      <c r="H38" s="85">
        <v>11</v>
      </c>
      <c r="I38" s="85">
        <v>12</v>
      </c>
      <c r="J38" s="85">
        <v>9</v>
      </c>
      <c r="L38" s="86">
        <v>5</v>
      </c>
      <c r="M38" s="86">
        <v>7</v>
      </c>
      <c r="N38" s="86">
        <v>8</v>
      </c>
      <c r="O38" s="86">
        <v>8</v>
      </c>
      <c r="P38" s="86">
        <v>8</v>
      </c>
      <c r="Q38" s="86">
        <v>8</v>
      </c>
      <c r="R38" s="86">
        <v>9</v>
      </c>
      <c r="T38" s="87">
        <v>5</v>
      </c>
      <c r="U38" s="87">
        <v>7</v>
      </c>
      <c r="V38" s="87">
        <v>6</v>
      </c>
      <c r="W38" s="87">
        <v>8</v>
      </c>
      <c r="X38" s="87">
        <v>10</v>
      </c>
      <c r="Y38" s="87">
        <v>7</v>
      </c>
      <c r="Z38" s="87">
        <v>7</v>
      </c>
      <c r="AB38" s="88">
        <v>5</v>
      </c>
      <c r="AC38" s="88">
        <v>7</v>
      </c>
      <c r="AD38" s="88">
        <v>6</v>
      </c>
      <c r="AE38" s="88">
        <v>8</v>
      </c>
      <c r="AF38" s="88">
        <v>8</v>
      </c>
      <c r="AG38" s="88">
        <v>6</v>
      </c>
      <c r="AH38" s="88">
        <v>4</v>
      </c>
      <c r="AI38" s="5"/>
      <c r="AJ38" s="89">
        <v>5</v>
      </c>
      <c r="AK38" s="89">
        <v>7</v>
      </c>
      <c r="AL38" s="89">
        <v>6</v>
      </c>
      <c r="AM38" s="89">
        <v>8</v>
      </c>
      <c r="AN38" s="89">
        <v>14</v>
      </c>
      <c r="AO38" s="89">
        <v>11</v>
      </c>
      <c r="AP38" s="89">
        <v>9</v>
      </c>
      <c r="AQ38" s="5"/>
      <c r="AR38" s="5"/>
      <c r="AS38" s="5"/>
    </row>
    <row r="39" spans="2:45">
      <c r="D39" s="85">
        <v>6</v>
      </c>
      <c r="E39" s="85">
        <v>6</v>
      </c>
      <c r="F39" s="85">
        <v>6</v>
      </c>
      <c r="G39" s="85">
        <v>8</v>
      </c>
      <c r="H39" s="85">
        <v>10</v>
      </c>
      <c r="I39" s="85">
        <v>13</v>
      </c>
      <c r="J39" s="85">
        <v>10</v>
      </c>
      <c r="L39" s="86">
        <v>6</v>
      </c>
      <c r="M39" s="86">
        <v>6</v>
      </c>
      <c r="N39" s="86">
        <v>6</v>
      </c>
      <c r="O39" s="86">
        <v>7</v>
      </c>
      <c r="P39" s="86">
        <v>11</v>
      </c>
      <c r="Q39" s="86">
        <v>11</v>
      </c>
      <c r="R39" s="86">
        <v>8</v>
      </c>
      <c r="T39" s="87">
        <v>6</v>
      </c>
      <c r="U39" s="87">
        <v>5</v>
      </c>
      <c r="V39" s="87">
        <v>6</v>
      </c>
      <c r="W39" s="87">
        <v>7</v>
      </c>
      <c r="X39" s="87">
        <v>9</v>
      </c>
      <c r="Y39" s="87">
        <v>8</v>
      </c>
      <c r="Z39" s="87">
        <v>5</v>
      </c>
      <c r="AB39" s="88">
        <v>6</v>
      </c>
      <c r="AC39" s="88">
        <v>5</v>
      </c>
      <c r="AD39" s="88">
        <v>6</v>
      </c>
      <c r="AE39" s="88">
        <v>6</v>
      </c>
      <c r="AF39" s="88">
        <v>6</v>
      </c>
      <c r="AG39" s="88">
        <v>7</v>
      </c>
      <c r="AH39" s="88">
        <v>5</v>
      </c>
      <c r="AI39" s="5"/>
      <c r="AJ39" s="89">
        <v>6</v>
      </c>
      <c r="AK39" s="89">
        <v>7</v>
      </c>
      <c r="AL39" s="89">
        <v>7</v>
      </c>
      <c r="AM39" s="89">
        <v>8</v>
      </c>
      <c r="AN39" s="89">
        <v>13</v>
      </c>
      <c r="AO39" s="89">
        <v>13</v>
      </c>
      <c r="AP39" s="89">
        <v>12</v>
      </c>
      <c r="AQ39" s="5"/>
      <c r="AR39" s="5"/>
      <c r="AS39" s="5"/>
    </row>
    <row r="40" spans="2:45">
      <c r="D40" s="85">
        <v>7</v>
      </c>
      <c r="E40" s="85">
        <v>7</v>
      </c>
      <c r="F40" s="85">
        <v>7</v>
      </c>
      <c r="G40" s="85">
        <v>8</v>
      </c>
      <c r="H40" s="85">
        <v>12</v>
      </c>
      <c r="I40" s="85">
        <v>11</v>
      </c>
      <c r="J40" s="85">
        <v>9</v>
      </c>
      <c r="L40" s="86">
        <v>7</v>
      </c>
      <c r="M40" s="86">
        <v>6</v>
      </c>
      <c r="N40" s="86">
        <v>6</v>
      </c>
      <c r="O40" s="86">
        <v>8</v>
      </c>
      <c r="P40" s="86">
        <v>8</v>
      </c>
      <c r="Q40" s="86">
        <v>9</v>
      </c>
      <c r="R40" s="86">
        <v>9</v>
      </c>
      <c r="T40" s="87">
        <v>7</v>
      </c>
      <c r="U40" s="87">
        <v>5</v>
      </c>
      <c r="V40" s="87">
        <v>5</v>
      </c>
      <c r="W40" s="87">
        <v>6</v>
      </c>
      <c r="X40" s="87">
        <v>7</v>
      </c>
      <c r="Y40" s="87">
        <v>8</v>
      </c>
      <c r="Z40" s="87">
        <v>8</v>
      </c>
      <c r="AB40" s="88">
        <v>7</v>
      </c>
      <c r="AC40" s="88">
        <v>5</v>
      </c>
      <c r="AD40" s="88">
        <v>5</v>
      </c>
      <c r="AE40" s="88">
        <v>7</v>
      </c>
      <c r="AF40" s="88">
        <v>7</v>
      </c>
      <c r="AG40" s="88">
        <v>7</v>
      </c>
      <c r="AH40" s="88">
        <v>6</v>
      </c>
      <c r="AI40" s="5"/>
      <c r="AJ40" s="89">
        <v>7</v>
      </c>
      <c r="AK40" s="89">
        <v>5</v>
      </c>
      <c r="AL40" s="89">
        <v>9</v>
      </c>
      <c r="AM40" s="89">
        <v>9</v>
      </c>
      <c r="AN40" s="89">
        <v>12</v>
      </c>
      <c r="AO40" s="89">
        <v>11</v>
      </c>
      <c r="AP40" s="89">
        <v>10</v>
      </c>
      <c r="AQ40" s="5"/>
      <c r="AR40" s="5"/>
      <c r="AS40" s="5"/>
    </row>
    <row r="41" spans="2:45">
      <c r="D41" s="85">
        <v>8</v>
      </c>
      <c r="E41" s="85">
        <v>8</v>
      </c>
      <c r="F41" s="85">
        <v>9</v>
      </c>
      <c r="G41" s="85">
        <v>11</v>
      </c>
      <c r="H41" s="85">
        <v>13</v>
      </c>
      <c r="I41" s="85">
        <v>14</v>
      </c>
      <c r="J41" s="85">
        <v>12</v>
      </c>
      <c r="L41" s="86">
        <v>8</v>
      </c>
      <c r="M41" s="86">
        <v>7</v>
      </c>
      <c r="N41" s="86">
        <v>6</v>
      </c>
      <c r="O41" s="86">
        <v>7</v>
      </c>
      <c r="P41" s="86">
        <v>12</v>
      </c>
      <c r="Q41" s="86">
        <v>11</v>
      </c>
      <c r="R41" s="86">
        <v>6</v>
      </c>
      <c r="T41" s="87">
        <v>8</v>
      </c>
      <c r="U41" s="87">
        <v>5</v>
      </c>
      <c r="V41" s="87">
        <v>6</v>
      </c>
      <c r="W41" s="87">
        <v>8</v>
      </c>
      <c r="X41" s="87">
        <v>8</v>
      </c>
      <c r="Y41" s="87">
        <v>9</v>
      </c>
      <c r="Z41" s="87">
        <v>7</v>
      </c>
      <c r="AB41" s="88">
        <v>8</v>
      </c>
      <c r="AC41" s="88">
        <v>5</v>
      </c>
      <c r="AD41" s="88">
        <v>6</v>
      </c>
      <c r="AE41" s="88">
        <v>5</v>
      </c>
      <c r="AF41" s="88">
        <v>7</v>
      </c>
      <c r="AG41" s="88">
        <v>8</v>
      </c>
      <c r="AH41" s="88">
        <v>5</v>
      </c>
      <c r="AI41" s="5"/>
      <c r="AJ41" s="89">
        <v>8</v>
      </c>
      <c r="AK41" s="89">
        <v>6</v>
      </c>
      <c r="AL41" s="89">
        <v>8</v>
      </c>
      <c r="AM41" s="89">
        <v>10</v>
      </c>
      <c r="AN41" s="89">
        <v>11</v>
      </c>
      <c r="AO41" s="89">
        <v>14</v>
      </c>
      <c r="AP41" s="89">
        <v>9</v>
      </c>
      <c r="AQ41" s="5"/>
      <c r="AR41" s="5"/>
      <c r="AS41" s="5"/>
    </row>
    <row r="42" spans="2:45">
      <c r="D42" s="85">
        <v>9</v>
      </c>
      <c r="E42" s="85">
        <v>7</v>
      </c>
      <c r="F42" s="85">
        <v>8</v>
      </c>
      <c r="G42" s="85">
        <v>9</v>
      </c>
      <c r="H42" s="85">
        <v>10</v>
      </c>
      <c r="I42" s="85">
        <v>11</v>
      </c>
      <c r="J42" s="85">
        <v>10</v>
      </c>
      <c r="L42" s="86">
        <v>9</v>
      </c>
      <c r="M42" s="86">
        <v>7</v>
      </c>
      <c r="N42" s="86">
        <v>7</v>
      </c>
      <c r="O42" s="86">
        <v>9</v>
      </c>
      <c r="P42" s="86">
        <v>10</v>
      </c>
      <c r="Q42" s="86">
        <v>8</v>
      </c>
      <c r="R42" s="86">
        <v>10</v>
      </c>
      <c r="T42" s="87">
        <v>9</v>
      </c>
      <c r="U42" s="87">
        <v>5</v>
      </c>
      <c r="V42" s="87">
        <v>6</v>
      </c>
      <c r="W42" s="87">
        <v>7</v>
      </c>
      <c r="X42" s="87">
        <v>7</v>
      </c>
      <c r="Y42" s="87">
        <v>8</v>
      </c>
      <c r="Z42" s="87">
        <v>6</v>
      </c>
      <c r="AB42" s="88">
        <v>9</v>
      </c>
      <c r="AC42" s="88">
        <v>5</v>
      </c>
      <c r="AD42" s="88">
        <v>6</v>
      </c>
      <c r="AE42" s="88">
        <v>6</v>
      </c>
      <c r="AF42" s="88">
        <v>8</v>
      </c>
      <c r="AG42" s="88">
        <v>7</v>
      </c>
      <c r="AH42" s="88">
        <v>7</v>
      </c>
      <c r="AI42" s="5"/>
      <c r="AJ42" s="89">
        <v>9</v>
      </c>
      <c r="AK42" s="89">
        <v>5</v>
      </c>
      <c r="AL42" s="89">
        <v>6</v>
      </c>
      <c r="AM42" s="89">
        <v>9</v>
      </c>
      <c r="AN42" s="89">
        <v>12</v>
      </c>
      <c r="AO42" s="89">
        <v>12</v>
      </c>
      <c r="AP42" s="89">
        <v>9</v>
      </c>
      <c r="AQ42" s="5"/>
      <c r="AR42" s="5"/>
      <c r="AS42" s="5"/>
    </row>
    <row r="43" spans="2:45">
      <c r="D43" s="85">
        <v>10</v>
      </c>
      <c r="E43" s="85">
        <v>6</v>
      </c>
      <c r="F43" s="85">
        <v>9</v>
      </c>
      <c r="G43" s="85">
        <v>9</v>
      </c>
      <c r="H43" s="85">
        <v>11</v>
      </c>
      <c r="I43" s="85">
        <v>10</v>
      </c>
      <c r="J43" s="85">
        <v>13</v>
      </c>
      <c r="L43" s="86">
        <v>10</v>
      </c>
      <c r="M43" s="86">
        <v>6</v>
      </c>
      <c r="N43" s="86">
        <v>8</v>
      </c>
      <c r="O43" s="86">
        <v>7</v>
      </c>
      <c r="P43" s="86">
        <v>9</v>
      </c>
      <c r="Q43" s="86">
        <v>7</v>
      </c>
      <c r="R43" s="86">
        <v>7</v>
      </c>
      <c r="T43" s="87">
        <v>10</v>
      </c>
      <c r="U43" s="87">
        <v>5</v>
      </c>
      <c r="V43" s="87">
        <v>7</v>
      </c>
      <c r="W43" s="87">
        <v>7</v>
      </c>
      <c r="X43" s="87">
        <v>9</v>
      </c>
      <c r="Y43" s="87">
        <v>7</v>
      </c>
      <c r="Z43" s="87">
        <v>6</v>
      </c>
      <c r="AB43" s="88">
        <v>10</v>
      </c>
      <c r="AC43" s="88">
        <v>5</v>
      </c>
      <c r="AD43" s="88">
        <v>7</v>
      </c>
      <c r="AE43" s="88">
        <v>6</v>
      </c>
      <c r="AF43" s="88">
        <v>6</v>
      </c>
      <c r="AG43" s="88">
        <v>7</v>
      </c>
      <c r="AH43" s="88">
        <v>4</v>
      </c>
      <c r="AI43" s="5"/>
      <c r="AJ43" s="89">
        <v>10</v>
      </c>
      <c r="AK43" s="89">
        <v>7</v>
      </c>
      <c r="AL43" s="89">
        <v>7</v>
      </c>
      <c r="AM43" s="89">
        <v>11</v>
      </c>
      <c r="AN43" s="89">
        <v>10</v>
      </c>
      <c r="AO43" s="89">
        <v>12</v>
      </c>
      <c r="AP43" s="89">
        <v>12</v>
      </c>
      <c r="AQ43" s="5"/>
      <c r="AR43" s="5"/>
      <c r="AS43" s="5"/>
    </row>
    <row r="44" spans="2:45">
      <c r="B44" s="2"/>
      <c r="C44" s="2"/>
      <c r="D44" s="80" t="s">
        <v>19</v>
      </c>
      <c r="E44" s="90">
        <f t="shared" ref="E44:J44" si="10">AVERAGE(E34:E43)</f>
        <v>6.4</v>
      </c>
      <c r="F44" s="90">
        <f t="shared" si="10"/>
        <v>7.4</v>
      </c>
      <c r="G44" s="90">
        <f t="shared" si="10"/>
        <v>9.1999999999999993</v>
      </c>
      <c r="H44" s="90">
        <f t="shared" si="10"/>
        <v>11.4</v>
      </c>
      <c r="I44" s="90">
        <f t="shared" si="10"/>
        <v>11.8</v>
      </c>
      <c r="J44" s="90">
        <f t="shared" si="10"/>
        <v>10.3</v>
      </c>
      <c r="K44" s="2"/>
      <c r="L44" s="81" t="s">
        <v>19</v>
      </c>
      <c r="M44" s="98">
        <f t="shared" ref="M44:R44" si="11">AVERAGE(M34:M43)</f>
        <v>6.3</v>
      </c>
      <c r="N44" s="98">
        <f t="shared" si="11"/>
        <v>6.9</v>
      </c>
      <c r="O44" s="98">
        <f t="shared" si="11"/>
        <v>8</v>
      </c>
      <c r="P44" s="98">
        <f t="shared" si="11"/>
        <v>9.1</v>
      </c>
      <c r="Q44" s="98">
        <f t="shared" si="11"/>
        <v>9.1999999999999993</v>
      </c>
      <c r="R44" s="98">
        <f t="shared" si="11"/>
        <v>8</v>
      </c>
      <c r="S44" s="2"/>
      <c r="T44" s="82" t="s">
        <v>19</v>
      </c>
      <c r="U44" s="92">
        <f t="shared" ref="U44:Z44" si="12">AVERAGE(U34:U43)</f>
        <v>5.7</v>
      </c>
      <c r="V44" s="92">
        <f t="shared" si="12"/>
        <v>6.1</v>
      </c>
      <c r="W44" s="92">
        <f t="shared" si="12"/>
        <v>7</v>
      </c>
      <c r="X44" s="92">
        <f t="shared" si="12"/>
        <v>8.1</v>
      </c>
      <c r="Y44" s="92">
        <f t="shared" si="12"/>
        <v>7.6</v>
      </c>
      <c r="Z44" s="92">
        <f t="shared" si="12"/>
        <v>6.6</v>
      </c>
      <c r="AA44" s="2"/>
      <c r="AB44" s="83" t="s">
        <v>19</v>
      </c>
      <c r="AC44" s="94">
        <f t="shared" ref="AC44:AH44" si="13">AVERAGE(AC34:AC43)</f>
        <v>5.7</v>
      </c>
      <c r="AD44" s="94">
        <f t="shared" si="13"/>
        <v>6</v>
      </c>
      <c r="AE44" s="94">
        <f t="shared" si="13"/>
        <v>6.3</v>
      </c>
      <c r="AF44" s="94">
        <f t="shared" si="13"/>
        <v>7.1</v>
      </c>
      <c r="AG44" s="94">
        <f t="shared" si="13"/>
        <v>7</v>
      </c>
      <c r="AH44" s="94">
        <f t="shared" si="13"/>
        <v>5.3</v>
      </c>
      <c r="AI44" s="8"/>
      <c r="AJ44" s="84" t="s">
        <v>19</v>
      </c>
      <c r="AK44" s="95">
        <f t="shared" ref="AK44:AP44" si="14">AVERAGE(AK34:AK43)</f>
        <v>6.1</v>
      </c>
      <c r="AL44" s="95">
        <f t="shared" si="14"/>
        <v>7.3</v>
      </c>
      <c r="AM44" s="95">
        <f t="shared" si="14"/>
        <v>9.4</v>
      </c>
      <c r="AN44" s="95">
        <f t="shared" si="14"/>
        <v>11</v>
      </c>
      <c r="AO44" s="95">
        <f t="shared" si="14"/>
        <v>11.5</v>
      </c>
      <c r="AP44" s="95">
        <f t="shared" si="14"/>
        <v>10</v>
      </c>
      <c r="AQ44" s="8"/>
      <c r="AR44" s="8"/>
      <c r="AS44" s="8"/>
    </row>
    <row r="45" spans="2:45"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</row>
    <row r="46" spans="2:45"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</row>
    <row r="47" spans="2:45">
      <c r="B47" s="2"/>
      <c r="C47" s="97" t="s">
        <v>177</v>
      </c>
      <c r="D47" s="80" t="s">
        <v>168</v>
      </c>
      <c r="E47" s="80" t="s">
        <v>169</v>
      </c>
      <c r="F47" s="80" t="s">
        <v>170</v>
      </c>
      <c r="G47" s="80" t="s">
        <v>171</v>
      </c>
      <c r="H47" s="80" t="s">
        <v>172</v>
      </c>
      <c r="I47" s="80" t="s">
        <v>173</v>
      </c>
      <c r="J47" s="80" t="s">
        <v>174</v>
      </c>
      <c r="K47" s="2"/>
      <c r="L47" s="81" t="s">
        <v>168</v>
      </c>
      <c r="M47" s="81" t="s">
        <v>169</v>
      </c>
      <c r="N47" s="81" t="s">
        <v>170</v>
      </c>
      <c r="O47" s="81" t="s">
        <v>171</v>
      </c>
      <c r="P47" s="81" t="s">
        <v>172</v>
      </c>
      <c r="Q47" s="81" t="s">
        <v>173</v>
      </c>
      <c r="R47" s="81" t="s">
        <v>174</v>
      </c>
      <c r="S47" s="2"/>
      <c r="T47" s="82" t="s">
        <v>168</v>
      </c>
      <c r="U47" s="82" t="s">
        <v>169</v>
      </c>
      <c r="V47" s="82" t="s">
        <v>170</v>
      </c>
      <c r="W47" s="82" t="s">
        <v>171</v>
      </c>
      <c r="X47" s="82" t="s">
        <v>172</v>
      </c>
      <c r="Y47" s="82" t="s">
        <v>173</v>
      </c>
      <c r="Z47" s="82" t="s">
        <v>174</v>
      </c>
      <c r="AA47" s="2"/>
      <c r="AB47" s="83" t="s">
        <v>168</v>
      </c>
      <c r="AC47" s="83" t="s">
        <v>169</v>
      </c>
      <c r="AD47" s="83" t="s">
        <v>170</v>
      </c>
      <c r="AE47" s="83" t="s">
        <v>171</v>
      </c>
      <c r="AF47" s="83" t="s">
        <v>172</v>
      </c>
      <c r="AG47" s="83" t="s">
        <v>173</v>
      </c>
      <c r="AH47" s="83" t="s">
        <v>174</v>
      </c>
      <c r="AI47" s="8"/>
      <c r="AJ47" s="84" t="s">
        <v>168</v>
      </c>
      <c r="AK47" s="84" t="s">
        <v>169</v>
      </c>
      <c r="AL47" s="84" t="s">
        <v>170</v>
      </c>
      <c r="AM47" s="84" t="s">
        <v>171</v>
      </c>
      <c r="AN47" s="84" t="s">
        <v>172</v>
      </c>
      <c r="AO47" s="84" t="s">
        <v>173</v>
      </c>
      <c r="AP47" s="84" t="s">
        <v>174</v>
      </c>
      <c r="AQ47" s="8"/>
      <c r="AR47" s="8"/>
      <c r="AS47" s="8"/>
    </row>
    <row r="48" spans="2:45">
      <c r="D48" s="85">
        <v>1</v>
      </c>
      <c r="E48" s="85">
        <v>7</v>
      </c>
      <c r="F48" s="85">
        <v>7</v>
      </c>
      <c r="G48" s="85">
        <v>10</v>
      </c>
      <c r="H48" s="85">
        <v>10</v>
      </c>
      <c r="I48" s="85">
        <v>15</v>
      </c>
      <c r="J48" s="85">
        <v>13</v>
      </c>
      <c r="L48" s="86">
        <v>1</v>
      </c>
      <c r="M48" s="86">
        <v>5</v>
      </c>
      <c r="N48" s="86">
        <v>8</v>
      </c>
      <c r="O48" s="86">
        <v>8</v>
      </c>
      <c r="P48" s="86">
        <v>9</v>
      </c>
      <c r="Q48" s="86">
        <v>9</v>
      </c>
      <c r="R48" s="86">
        <v>8</v>
      </c>
      <c r="T48" s="87">
        <v>1</v>
      </c>
      <c r="U48" s="87">
        <v>6</v>
      </c>
      <c r="V48" s="87">
        <v>6</v>
      </c>
      <c r="W48" s="87">
        <v>8</v>
      </c>
      <c r="X48" s="87">
        <v>8</v>
      </c>
      <c r="Y48" s="87">
        <v>8</v>
      </c>
      <c r="Z48" s="87">
        <v>6</v>
      </c>
      <c r="AB48" s="88">
        <v>1</v>
      </c>
      <c r="AC48" s="88">
        <v>6</v>
      </c>
      <c r="AD48" s="88">
        <v>6</v>
      </c>
      <c r="AE48" s="88">
        <v>8</v>
      </c>
      <c r="AF48" s="88">
        <v>7</v>
      </c>
      <c r="AG48" s="88">
        <v>6</v>
      </c>
      <c r="AH48" s="88">
        <v>6</v>
      </c>
      <c r="AI48" s="5"/>
      <c r="AJ48" s="89">
        <v>1</v>
      </c>
      <c r="AK48" s="89">
        <v>5</v>
      </c>
      <c r="AL48" s="89">
        <v>6</v>
      </c>
      <c r="AM48" s="89">
        <v>8</v>
      </c>
      <c r="AN48" s="89">
        <v>9</v>
      </c>
      <c r="AO48" s="89">
        <v>10</v>
      </c>
      <c r="AP48" s="89">
        <v>8</v>
      </c>
      <c r="AQ48" s="5"/>
      <c r="AR48" s="5"/>
      <c r="AS48" s="5"/>
    </row>
    <row r="49" spans="2:45">
      <c r="D49" s="85">
        <v>2</v>
      </c>
      <c r="E49" s="85">
        <v>8</v>
      </c>
      <c r="F49" s="85">
        <v>7</v>
      </c>
      <c r="G49" s="85">
        <v>9</v>
      </c>
      <c r="H49" s="85">
        <v>13</v>
      </c>
      <c r="I49" s="85">
        <v>12</v>
      </c>
      <c r="J49" s="85">
        <v>9</v>
      </c>
      <c r="L49" s="86">
        <v>2</v>
      </c>
      <c r="M49" s="86">
        <v>5</v>
      </c>
      <c r="N49" s="86">
        <v>7</v>
      </c>
      <c r="O49" s="86">
        <v>7</v>
      </c>
      <c r="P49" s="86">
        <v>10</v>
      </c>
      <c r="Q49" s="86">
        <v>10</v>
      </c>
      <c r="R49" s="86">
        <v>7</v>
      </c>
      <c r="T49" s="87">
        <v>2</v>
      </c>
      <c r="U49" s="87">
        <v>5</v>
      </c>
      <c r="V49" s="87">
        <v>7</v>
      </c>
      <c r="W49" s="87">
        <v>7</v>
      </c>
      <c r="X49" s="87">
        <v>9</v>
      </c>
      <c r="Y49" s="87">
        <v>7</v>
      </c>
      <c r="Z49" s="87">
        <v>6</v>
      </c>
      <c r="AB49" s="88">
        <v>2</v>
      </c>
      <c r="AC49" s="88">
        <v>5</v>
      </c>
      <c r="AD49" s="88">
        <v>5</v>
      </c>
      <c r="AE49" s="88">
        <v>7</v>
      </c>
      <c r="AF49" s="88">
        <v>7</v>
      </c>
      <c r="AG49" s="88">
        <v>7</v>
      </c>
      <c r="AH49" s="88">
        <v>6</v>
      </c>
      <c r="AI49" s="5"/>
      <c r="AJ49" s="89">
        <v>2</v>
      </c>
      <c r="AK49" s="89">
        <v>4</v>
      </c>
      <c r="AL49" s="89">
        <v>7</v>
      </c>
      <c r="AM49" s="89">
        <v>9</v>
      </c>
      <c r="AN49" s="89">
        <v>10</v>
      </c>
      <c r="AO49" s="89">
        <v>11</v>
      </c>
      <c r="AP49" s="89">
        <v>10</v>
      </c>
      <c r="AQ49" s="5"/>
      <c r="AR49" s="5"/>
      <c r="AS49" s="5"/>
    </row>
    <row r="50" spans="2:45">
      <c r="D50" s="85">
        <v>3</v>
      </c>
      <c r="E50" s="85">
        <v>5</v>
      </c>
      <c r="F50" s="85">
        <v>7</v>
      </c>
      <c r="G50" s="85">
        <v>9</v>
      </c>
      <c r="H50" s="85">
        <v>15</v>
      </c>
      <c r="I50" s="85">
        <v>10</v>
      </c>
      <c r="J50" s="85">
        <v>12</v>
      </c>
      <c r="L50" s="86">
        <v>3</v>
      </c>
      <c r="M50" s="86">
        <v>7</v>
      </c>
      <c r="N50" s="86">
        <v>6</v>
      </c>
      <c r="O50" s="86">
        <v>9</v>
      </c>
      <c r="P50" s="86">
        <v>8</v>
      </c>
      <c r="Q50" s="86">
        <v>8</v>
      </c>
      <c r="R50" s="86">
        <v>7</v>
      </c>
      <c r="T50" s="87">
        <v>3</v>
      </c>
      <c r="U50" s="87">
        <v>7</v>
      </c>
      <c r="V50" s="87">
        <v>5</v>
      </c>
      <c r="W50" s="87">
        <v>6</v>
      </c>
      <c r="X50" s="87">
        <v>8</v>
      </c>
      <c r="Y50" s="87">
        <v>9</v>
      </c>
      <c r="Z50" s="87">
        <v>7</v>
      </c>
      <c r="AB50" s="88">
        <v>3</v>
      </c>
      <c r="AC50" s="88">
        <v>7</v>
      </c>
      <c r="AD50" s="88">
        <v>7</v>
      </c>
      <c r="AE50" s="88">
        <v>6</v>
      </c>
      <c r="AF50" s="88">
        <v>7</v>
      </c>
      <c r="AG50" s="88">
        <v>7</v>
      </c>
      <c r="AH50" s="88">
        <v>6</v>
      </c>
      <c r="AI50" s="5"/>
      <c r="AJ50" s="89">
        <v>3</v>
      </c>
      <c r="AK50" s="89">
        <v>7</v>
      </c>
      <c r="AL50" s="89">
        <v>7</v>
      </c>
      <c r="AM50" s="89">
        <v>9</v>
      </c>
      <c r="AN50" s="89">
        <v>11</v>
      </c>
      <c r="AO50" s="89">
        <v>9</v>
      </c>
      <c r="AP50" s="89">
        <v>9</v>
      </c>
      <c r="AQ50" s="5"/>
      <c r="AR50" s="5"/>
      <c r="AS50" s="5"/>
    </row>
    <row r="51" spans="2:45">
      <c r="D51" s="85">
        <v>4</v>
      </c>
      <c r="E51" s="85">
        <v>6</v>
      </c>
      <c r="F51" s="85">
        <v>8</v>
      </c>
      <c r="G51" s="85">
        <v>11</v>
      </c>
      <c r="H51" s="85">
        <v>10</v>
      </c>
      <c r="I51" s="85">
        <v>12</v>
      </c>
      <c r="J51" s="85">
        <v>10</v>
      </c>
      <c r="L51" s="86">
        <v>4</v>
      </c>
      <c r="M51" s="86">
        <v>6</v>
      </c>
      <c r="N51" s="86">
        <v>6</v>
      </c>
      <c r="O51" s="86">
        <v>10</v>
      </c>
      <c r="P51" s="86">
        <v>9</v>
      </c>
      <c r="Q51" s="86">
        <v>7</v>
      </c>
      <c r="R51" s="86">
        <v>8</v>
      </c>
      <c r="T51" s="87">
        <v>4</v>
      </c>
      <c r="U51" s="87">
        <v>5</v>
      </c>
      <c r="V51" s="87">
        <v>7</v>
      </c>
      <c r="W51" s="87">
        <v>6</v>
      </c>
      <c r="X51" s="87">
        <v>8</v>
      </c>
      <c r="Y51" s="87">
        <v>8</v>
      </c>
      <c r="Z51" s="87">
        <v>5</v>
      </c>
      <c r="AB51" s="88">
        <v>4</v>
      </c>
      <c r="AC51" s="88">
        <v>5</v>
      </c>
      <c r="AD51" s="88">
        <v>6</v>
      </c>
      <c r="AE51" s="88">
        <v>7</v>
      </c>
      <c r="AF51" s="88">
        <v>7</v>
      </c>
      <c r="AG51" s="88">
        <v>7</v>
      </c>
      <c r="AH51" s="88">
        <v>4</v>
      </c>
      <c r="AI51" s="5"/>
      <c r="AJ51" s="89">
        <v>4</v>
      </c>
      <c r="AK51" s="89">
        <v>5</v>
      </c>
      <c r="AL51" s="89">
        <v>7</v>
      </c>
      <c r="AM51" s="89">
        <v>8</v>
      </c>
      <c r="AN51" s="89">
        <v>12</v>
      </c>
      <c r="AO51" s="89">
        <v>9</v>
      </c>
      <c r="AP51" s="89">
        <v>11</v>
      </c>
      <c r="AQ51" s="5"/>
      <c r="AR51" s="5"/>
      <c r="AS51" s="5"/>
    </row>
    <row r="52" spans="2:45">
      <c r="D52" s="85">
        <v>5</v>
      </c>
      <c r="E52" s="85">
        <v>7</v>
      </c>
      <c r="F52" s="85">
        <v>7</v>
      </c>
      <c r="G52" s="85">
        <v>10</v>
      </c>
      <c r="H52" s="85">
        <v>11</v>
      </c>
      <c r="I52" s="85">
        <v>11</v>
      </c>
      <c r="J52" s="85">
        <v>9</v>
      </c>
      <c r="L52" s="86">
        <v>5</v>
      </c>
      <c r="M52" s="86">
        <v>8</v>
      </c>
      <c r="N52" s="86">
        <v>7</v>
      </c>
      <c r="O52" s="86">
        <v>9</v>
      </c>
      <c r="P52" s="86">
        <v>10</v>
      </c>
      <c r="Q52" s="86">
        <v>9</v>
      </c>
      <c r="R52" s="86">
        <v>7</v>
      </c>
      <c r="T52" s="87">
        <v>5</v>
      </c>
      <c r="U52" s="87">
        <v>7</v>
      </c>
      <c r="V52" s="87">
        <v>6</v>
      </c>
      <c r="W52" s="87">
        <v>8</v>
      </c>
      <c r="X52" s="87">
        <v>7</v>
      </c>
      <c r="Y52" s="87">
        <v>7</v>
      </c>
      <c r="Z52" s="87">
        <v>8</v>
      </c>
      <c r="AB52" s="88">
        <v>5</v>
      </c>
      <c r="AC52" s="88">
        <v>7</v>
      </c>
      <c r="AD52" s="88">
        <v>7</v>
      </c>
      <c r="AE52" s="88">
        <v>7</v>
      </c>
      <c r="AF52" s="88">
        <v>6</v>
      </c>
      <c r="AG52" s="88">
        <v>8</v>
      </c>
      <c r="AH52" s="88">
        <v>5</v>
      </c>
      <c r="AI52" s="5"/>
      <c r="AJ52" s="89">
        <v>5</v>
      </c>
      <c r="AK52" s="89">
        <v>5</v>
      </c>
      <c r="AL52" s="89">
        <v>6</v>
      </c>
      <c r="AM52" s="89">
        <v>9</v>
      </c>
      <c r="AN52" s="89">
        <v>13</v>
      </c>
      <c r="AO52" s="89">
        <v>12</v>
      </c>
      <c r="AP52" s="89">
        <v>9</v>
      </c>
      <c r="AQ52" s="5"/>
      <c r="AR52" s="5"/>
      <c r="AS52" s="5"/>
    </row>
    <row r="53" spans="2:45">
      <c r="D53" s="85">
        <v>6</v>
      </c>
      <c r="E53" s="85">
        <v>5</v>
      </c>
      <c r="F53" s="85">
        <v>6</v>
      </c>
      <c r="G53" s="85">
        <v>11</v>
      </c>
      <c r="H53" s="85">
        <v>10</v>
      </c>
      <c r="I53" s="85">
        <v>10</v>
      </c>
      <c r="J53" s="85">
        <v>10</v>
      </c>
      <c r="L53" s="86">
        <v>6</v>
      </c>
      <c r="M53" s="86">
        <v>6</v>
      </c>
      <c r="N53" s="86">
        <v>5</v>
      </c>
      <c r="O53" s="86">
        <v>8</v>
      </c>
      <c r="P53" s="86">
        <v>12</v>
      </c>
      <c r="Q53" s="86">
        <v>8</v>
      </c>
      <c r="R53" s="86">
        <v>6</v>
      </c>
      <c r="T53" s="87">
        <v>6</v>
      </c>
      <c r="U53" s="87">
        <v>8</v>
      </c>
      <c r="V53" s="87">
        <v>7</v>
      </c>
      <c r="W53" s="87">
        <v>7</v>
      </c>
      <c r="X53" s="87">
        <v>9</v>
      </c>
      <c r="Y53" s="87">
        <v>6</v>
      </c>
      <c r="Z53" s="87">
        <v>7</v>
      </c>
      <c r="AB53" s="88">
        <v>6</v>
      </c>
      <c r="AC53" s="88">
        <v>8</v>
      </c>
      <c r="AD53" s="88">
        <v>7</v>
      </c>
      <c r="AE53" s="88">
        <v>6</v>
      </c>
      <c r="AF53" s="88">
        <v>8</v>
      </c>
      <c r="AG53" s="88">
        <v>6</v>
      </c>
      <c r="AH53" s="88">
        <v>5</v>
      </c>
      <c r="AI53" s="5"/>
      <c r="AJ53" s="89">
        <v>6</v>
      </c>
      <c r="AK53" s="89">
        <v>6</v>
      </c>
      <c r="AL53" s="89">
        <v>7</v>
      </c>
      <c r="AM53" s="89">
        <v>9</v>
      </c>
      <c r="AN53" s="89">
        <v>9</v>
      </c>
      <c r="AO53" s="89">
        <v>10</v>
      </c>
      <c r="AP53" s="89">
        <v>8</v>
      </c>
      <c r="AQ53" s="5"/>
      <c r="AR53" s="5"/>
      <c r="AS53" s="5"/>
    </row>
    <row r="54" spans="2:45">
      <c r="D54" s="85">
        <v>7</v>
      </c>
      <c r="E54" s="85">
        <v>6</v>
      </c>
      <c r="F54" s="85">
        <v>8</v>
      </c>
      <c r="G54" s="85">
        <v>10</v>
      </c>
      <c r="H54" s="85">
        <v>11</v>
      </c>
      <c r="I54" s="85">
        <v>9</v>
      </c>
      <c r="J54" s="85">
        <v>11</v>
      </c>
      <c r="L54" s="86">
        <v>7</v>
      </c>
      <c r="M54" s="86">
        <v>7</v>
      </c>
      <c r="N54" s="86">
        <v>7</v>
      </c>
      <c r="O54" s="86">
        <v>8</v>
      </c>
      <c r="P54" s="86">
        <v>8</v>
      </c>
      <c r="Q54" s="86">
        <v>10</v>
      </c>
      <c r="R54" s="86">
        <v>7</v>
      </c>
      <c r="T54" s="87">
        <v>7</v>
      </c>
      <c r="U54" s="87">
        <v>5</v>
      </c>
      <c r="V54" s="87">
        <v>8</v>
      </c>
      <c r="W54" s="87">
        <v>7</v>
      </c>
      <c r="X54" s="87">
        <v>8</v>
      </c>
      <c r="Y54" s="87">
        <v>6</v>
      </c>
      <c r="Z54" s="87">
        <v>6</v>
      </c>
      <c r="AB54" s="88">
        <v>7</v>
      </c>
      <c r="AC54" s="88">
        <v>5</v>
      </c>
      <c r="AD54" s="88">
        <v>6</v>
      </c>
      <c r="AE54" s="88">
        <v>7</v>
      </c>
      <c r="AF54" s="88">
        <v>8</v>
      </c>
      <c r="AG54" s="88">
        <v>7</v>
      </c>
      <c r="AH54" s="88">
        <v>7</v>
      </c>
      <c r="AI54" s="5"/>
      <c r="AJ54" s="89">
        <v>7</v>
      </c>
      <c r="AK54" s="89">
        <v>5</v>
      </c>
      <c r="AL54" s="89">
        <v>6</v>
      </c>
      <c r="AM54" s="89">
        <v>8</v>
      </c>
      <c r="AN54" s="89">
        <v>9</v>
      </c>
      <c r="AO54" s="89">
        <v>10</v>
      </c>
      <c r="AP54" s="89">
        <v>10</v>
      </c>
      <c r="AQ54" s="5"/>
      <c r="AR54" s="5"/>
      <c r="AS54" s="5"/>
    </row>
    <row r="55" spans="2:45">
      <c r="D55" s="85">
        <v>8</v>
      </c>
      <c r="E55" s="85">
        <v>8</v>
      </c>
      <c r="F55" s="85">
        <v>7</v>
      </c>
      <c r="G55" s="85">
        <v>9</v>
      </c>
      <c r="H55" s="85">
        <v>12</v>
      </c>
      <c r="I55" s="85">
        <v>12</v>
      </c>
      <c r="J55" s="85">
        <v>13</v>
      </c>
      <c r="L55" s="86">
        <v>8</v>
      </c>
      <c r="M55" s="86">
        <v>5</v>
      </c>
      <c r="N55" s="86">
        <v>8</v>
      </c>
      <c r="O55" s="86">
        <v>9</v>
      </c>
      <c r="P55" s="86">
        <v>8</v>
      </c>
      <c r="Q55" s="86">
        <v>11</v>
      </c>
      <c r="R55" s="86">
        <v>9</v>
      </c>
      <c r="T55" s="87">
        <v>8</v>
      </c>
      <c r="U55" s="87">
        <v>6</v>
      </c>
      <c r="V55" s="87">
        <v>6</v>
      </c>
      <c r="W55" s="87">
        <v>8</v>
      </c>
      <c r="X55" s="87">
        <v>9</v>
      </c>
      <c r="Y55" s="87">
        <v>8</v>
      </c>
      <c r="Z55" s="87">
        <v>5</v>
      </c>
      <c r="AB55" s="88">
        <v>8</v>
      </c>
      <c r="AC55" s="88">
        <v>6</v>
      </c>
      <c r="AD55" s="88">
        <v>6</v>
      </c>
      <c r="AE55" s="88">
        <v>8</v>
      </c>
      <c r="AF55" s="88">
        <v>7</v>
      </c>
      <c r="AG55" s="88">
        <v>7</v>
      </c>
      <c r="AH55" s="88">
        <v>5</v>
      </c>
      <c r="AI55" s="5"/>
      <c r="AJ55" s="89">
        <v>8</v>
      </c>
      <c r="AK55" s="89">
        <v>6</v>
      </c>
      <c r="AL55" s="89">
        <v>7</v>
      </c>
      <c r="AM55" s="89">
        <v>10</v>
      </c>
      <c r="AN55" s="89">
        <v>10</v>
      </c>
      <c r="AO55" s="89">
        <v>9</v>
      </c>
      <c r="AP55" s="89">
        <v>9</v>
      </c>
      <c r="AQ55" s="5"/>
      <c r="AR55" s="5"/>
      <c r="AS55" s="5"/>
    </row>
    <row r="56" spans="2:45">
      <c r="D56" s="85">
        <v>9</v>
      </c>
      <c r="E56" s="85">
        <v>7</v>
      </c>
      <c r="F56" s="85">
        <v>8</v>
      </c>
      <c r="G56" s="85">
        <v>9</v>
      </c>
      <c r="H56" s="85">
        <v>11</v>
      </c>
      <c r="I56" s="85">
        <v>10</v>
      </c>
      <c r="J56" s="85">
        <v>12</v>
      </c>
      <c r="L56" s="86">
        <v>9</v>
      </c>
      <c r="M56" s="86">
        <v>6</v>
      </c>
      <c r="N56" s="86">
        <v>8</v>
      </c>
      <c r="O56" s="86">
        <v>8</v>
      </c>
      <c r="P56" s="86">
        <v>9</v>
      </c>
      <c r="Q56" s="86">
        <v>7</v>
      </c>
      <c r="R56" s="86">
        <v>7</v>
      </c>
      <c r="T56" s="87">
        <v>9</v>
      </c>
      <c r="U56" s="87">
        <v>5</v>
      </c>
      <c r="V56" s="87">
        <v>6</v>
      </c>
      <c r="W56" s="87">
        <v>7</v>
      </c>
      <c r="X56" s="87">
        <v>8</v>
      </c>
      <c r="Y56" s="87">
        <v>9</v>
      </c>
      <c r="Z56" s="87">
        <v>7</v>
      </c>
      <c r="AB56" s="88">
        <v>9</v>
      </c>
      <c r="AC56" s="88">
        <v>5</v>
      </c>
      <c r="AD56" s="88">
        <v>6</v>
      </c>
      <c r="AE56" s="88">
        <v>7</v>
      </c>
      <c r="AF56" s="88">
        <v>8</v>
      </c>
      <c r="AG56" s="88">
        <v>6</v>
      </c>
      <c r="AH56" s="88">
        <v>7</v>
      </c>
      <c r="AI56" s="5"/>
      <c r="AJ56" s="89">
        <v>9</v>
      </c>
      <c r="AK56" s="89">
        <v>5</v>
      </c>
      <c r="AL56" s="89">
        <v>7</v>
      </c>
      <c r="AM56" s="89">
        <v>9</v>
      </c>
      <c r="AN56" s="89">
        <v>9</v>
      </c>
      <c r="AO56" s="89">
        <v>10</v>
      </c>
      <c r="AP56" s="89">
        <v>9</v>
      </c>
      <c r="AQ56" s="5"/>
      <c r="AR56" s="5"/>
      <c r="AS56" s="5"/>
    </row>
    <row r="57" spans="2:45">
      <c r="D57" s="85">
        <v>10</v>
      </c>
      <c r="E57" s="85">
        <v>5</v>
      </c>
      <c r="F57" s="85">
        <v>7</v>
      </c>
      <c r="G57" s="85">
        <v>11</v>
      </c>
      <c r="H57" s="85">
        <v>10</v>
      </c>
      <c r="I57" s="85">
        <v>13</v>
      </c>
      <c r="J57" s="85">
        <v>11</v>
      </c>
      <c r="L57" s="86">
        <v>10</v>
      </c>
      <c r="M57" s="86">
        <v>6</v>
      </c>
      <c r="N57" s="86">
        <v>6</v>
      </c>
      <c r="O57" s="86">
        <v>9</v>
      </c>
      <c r="P57" s="86">
        <v>10</v>
      </c>
      <c r="Q57" s="86">
        <v>8</v>
      </c>
      <c r="R57" s="86">
        <v>8</v>
      </c>
      <c r="T57" s="87">
        <v>10</v>
      </c>
      <c r="U57" s="87">
        <v>5</v>
      </c>
      <c r="V57" s="87">
        <v>7</v>
      </c>
      <c r="W57" s="87">
        <v>7</v>
      </c>
      <c r="X57" s="87">
        <v>8</v>
      </c>
      <c r="Y57" s="87">
        <v>9</v>
      </c>
      <c r="Z57" s="87">
        <v>7</v>
      </c>
      <c r="AB57" s="88">
        <v>10</v>
      </c>
      <c r="AC57" s="88">
        <v>5</v>
      </c>
      <c r="AD57" s="88">
        <v>7</v>
      </c>
      <c r="AE57" s="88">
        <v>6</v>
      </c>
      <c r="AF57" s="88">
        <v>7</v>
      </c>
      <c r="AG57" s="88">
        <v>7</v>
      </c>
      <c r="AH57" s="88">
        <v>7</v>
      </c>
      <c r="AI57" s="5"/>
      <c r="AJ57" s="89">
        <v>10</v>
      </c>
      <c r="AK57" s="89">
        <v>6</v>
      </c>
      <c r="AL57" s="89">
        <v>6</v>
      </c>
      <c r="AM57" s="89">
        <v>9</v>
      </c>
      <c r="AN57" s="89">
        <v>11</v>
      </c>
      <c r="AO57" s="89">
        <v>10</v>
      </c>
      <c r="AP57" s="89">
        <v>9</v>
      </c>
      <c r="AQ57" s="5"/>
      <c r="AR57" s="5"/>
      <c r="AS57" s="5"/>
    </row>
    <row r="58" spans="2:45">
      <c r="B58" s="2"/>
      <c r="C58" s="2"/>
      <c r="D58" s="80" t="s">
        <v>19</v>
      </c>
      <c r="E58" s="90">
        <f t="shared" ref="E58:J58" si="15">AVERAGE(E48:E57)</f>
        <v>6.4</v>
      </c>
      <c r="F58" s="90">
        <f t="shared" si="15"/>
        <v>7.2</v>
      </c>
      <c r="G58" s="90">
        <f t="shared" si="15"/>
        <v>9.9</v>
      </c>
      <c r="H58" s="90">
        <f t="shared" si="15"/>
        <v>11.3</v>
      </c>
      <c r="I58" s="90">
        <f t="shared" si="15"/>
        <v>11.4</v>
      </c>
      <c r="J58" s="90">
        <f t="shared" si="15"/>
        <v>11</v>
      </c>
      <c r="K58" s="2"/>
      <c r="L58" s="81" t="s">
        <v>19</v>
      </c>
      <c r="M58" s="98">
        <f t="shared" ref="M58:R58" si="16">AVERAGE(M48:M57)</f>
        <v>6.1</v>
      </c>
      <c r="N58" s="98">
        <f t="shared" si="16"/>
        <v>6.8</v>
      </c>
      <c r="O58" s="98">
        <f t="shared" si="16"/>
        <v>8.5</v>
      </c>
      <c r="P58" s="98">
        <f t="shared" si="16"/>
        <v>9.3000000000000007</v>
      </c>
      <c r="Q58" s="98">
        <f t="shared" si="16"/>
        <v>8.6999999999999993</v>
      </c>
      <c r="R58" s="98">
        <f t="shared" si="16"/>
        <v>7.4</v>
      </c>
      <c r="S58" s="2"/>
      <c r="T58" s="82" t="s">
        <v>19</v>
      </c>
      <c r="U58" s="92">
        <f t="shared" ref="U58:Z58" si="17">AVERAGE(U48:U57)</f>
        <v>5.9</v>
      </c>
      <c r="V58" s="92">
        <f t="shared" si="17"/>
        <v>6.5</v>
      </c>
      <c r="W58" s="92">
        <f t="shared" si="17"/>
        <v>7.1</v>
      </c>
      <c r="X58" s="92">
        <f t="shared" si="17"/>
        <v>8.1999999999999993</v>
      </c>
      <c r="Y58" s="92">
        <f t="shared" si="17"/>
        <v>7.7</v>
      </c>
      <c r="Z58" s="92">
        <f t="shared" si="17"/>
        <v>6.4</v>
      </c>
      <c r="AA58" s="2"/>
      <c r="AB58" s="83" t="s">
        <v>19</v>
      </c>
      <c r="AC58" s="94">
        <f t="shared" ref="AC58:AH58" si="18">AVERAGE(AC48:AC57)</f>
        <v>5.9</v>
      </c>
      <c r="AD58" s="94">
        <f t="shared" si="18"/>
        <v>6.3</v>
      </c>
      <c r="AE58" s="94">
        <f t="shared" si="18"/>
        <v>6.9</v>
      </c>
      <c r="AF58" s="94">
        <f t="shared" si="18"/>
        <v>7.2</v>
      </c>
      <c r="AG58" s="94">
        <f t="shared" si="18"/>
        <v>6.8</v>
      </c>
      <c r="AH58" s="94">
        <f t="shared" si="18"/>
        <v>5.8</v>
      </c>
      <c r="AI58" s="8"/>
      <c r="AJ58" s="84" t="s">
        <v>19</v>
      </c>
      <c r="AK58" s="95">
        <f t="shared" ref="AK58:AP58" si="19">AVERAGE(AK48:AK57)</f>
        <v>5.4</v>
      </c>
      <c r="AL58" s="95">
        <f t="shared" si="19"/>
        <v>6.6</v>
      </c>
      <c r="AM58" s="95">
        <f t="shared" si="19"/>
        <v>8.8000000000000007</v>
      </c>
      <c r="AN58" s="95">
        <f t="shared" si="19"/>
        <v>10.3</v>
      </c>
      <c r="AO58" s="95">
        <f t="shared" si="19"/>
        <v>10</v>
      </c>
      <c r="AP58" s="95">
        <f t="shared" si="19"/>
        <v>9.1999999999999993</v>
      </c>
      <c r="AQ58" s="8"/>
      <c r="AR58" s="8"/>
      <c r="AS58" s="8"/>
    </row>
    <row r="59" spans="2:45"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</row>
    <row r="60" spans="2:45"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</row>
    <row r="61" spans="2:45">
      <c r="B61" s="2"/>
      <c r="C61" s="97" t="s">
        <v>178</v>
      </c>
      <c r="D61" s="80" t="s">
        <v>168</v>
      </c>
      <c r="E61" s="80" t="s">
        <v>169</v>
      </c>
      <c r="F61" s="80" t="s">
        <v>170</v>
      </c>
      <c r="G61" s="80" t="s">
        <v>171</v>
      </c>
      <c r="H61" s="80" t="s">
        <v>172</v>
      </c>
      <c r="I61" s="80" t="s">
        <v>173</v>
      </c>
      <c r="J61" s="80" t="s">
        <v>174</v>
      </c>
      <c r="K61" s="2"/>
      <c r="L61" s="81" t="s">
        <v>168</v>
      </c>
      <c r="M61" s="81" t="s">
        <v>169</v>
      </c>
      <c r="N61" s="81" t="s">
        <v>170</v>
      </c>
      <c r="O61" s="81" t="s">
        <v>171</v>
      </c>
      <c r="P61" s="81" t="s">
        <v>172</v>
      </c>
      <c r="Q61" s="81" t="s">
        <v>173</v>
      </c>
      <c r="R61" s="81" t="s">
        <v>174</v>
      </c>
      <c r="S61" s="2"/>
      <c r="T61" s="82" t="s">
        <v>168</v>
      </c>
      <c r="U61" s="82" t="s">
        <v>169</v>
      </c>
      <c r="V61" s="82" t="s">
        <v>170</v>
      </c>
      <c r="W61" s="82" t="s">
        <v>171</v>
      </c>
      <c r="X61" s="82" t="s">
        <v>172</v>
      </c>
      <c r="Y61" s="82" t="s">
        <v>173</v>
      </c>
      <c r="Z61" s="82" t="s">
        <v>174</v>
      </c>
      <c r="AA61" s="2"/>
      <c r="AB61" s="83" t="s">
        <v>168</v>
      </c>
      <c r="AC61" s="83" t="s">
        <v>169</v>
      </c>
      <c r="AD61" s="83" t="s">
        <v>170</v>
      </c>
      <c r="AE61" s="83" t="s">
        <v>171</v>
      </c>
      <c r="AF61" s="83" t="s">
        <v>172</v>
      </c>
      <c r="AG61" s="83" t="s">
        <v>173</v>
      </c>
      <c r="AH61" s="83" t="s">
        <v>174</v>
      </c>
      <c r="AI61" s="8"/>
      <c r="AJ61" s="84" t="s">
        <v>168</v>
      </c>
      <c r="AK61" s="84" t="s">
        <v>169</v>
      </c>
      <c r="AL61" s="84" t="s">
        <v>170</v>
      </c>
      <c r="AM61" s="84" t="s">
        <v>171</v>
      </c>
      <c r="AN61" s="84" t="s">
        <v>172</v>
      </c>
      <c r="AO61" s="84" t="s">
        <v>173</v>
      </c>
      <c r="AP61" s="84" t="s">
        <v>174</v>
      </c>
      <c r="AQ61" s="8"/>
      <c r="AR61" s="8"/>
      <c r="AS61" s="8"/>
    </row>
    <row r="62" spans="2:45">
      <c r="D62" s="85">
        <v>1</v>
      </c>
      <c r="E62" s="85">
        <v>6</v>
      </c>
      <c r="F62" s="85">
        <v>9</v>
      </c>
      <c r="G62" s="85">
        <v>8</v>
      </c>
      <c r="H62" s="85">
        <v>11</v>
      </c>
      <c r="I62" s="85">
        <v>10</v>
      </c>
      <c r="J62" s="85">
        <v>10</v>
      </c>
      <c r="L62" s="86">
        <v>1</v>
      </c>
      <c r="M62" s="86">
        <v>7</v>
      </c>
      <c r="N62" s="86">
        <v>7</v>
      </c>
      <c r="O62" s="86">
        <v>8</v>
      </c>
      <c r="P62" s="86">
        <v>11</v>
      </c>
      <c r="Q62" s="86">
        <v>10</v>
      </c>
      <c r="R62" s="86">
        <v>8</v>
      </c>
      <c r="T62" s="87">
        <v>1</v>
      </c>
      <c r="U62" s="87">
        <v>6</v>
      </c>
      <c r="V62" s="87">
        <v>6</v>
      </c>
      <c r="W62" s="87">
        <v>7</v>
      </c>
      <c r="X62" s="87">
        <v>8</v>
      </c>
      <c r="Y62" s="87">
        <v>8</v>
      </c>
      <c r="Z62" s="87">
        <v>8</v>
      </c>
      <c r="AB62" s="88">
        <v>1</v>
      </c>
      <c r="AC62" s="88">
        <v>6</v>
      </c>
      <c r="AD62" s="88">
        <v>6</v>
      </c>
      <c r="AE62" s="88">
        <v>7</v>
      </c>
      <c r="AF62" s="88">
        <v>8</v>
      </c>
      <c r="AG62" s="88">
        <v>6</v>
      </c>
      <c r="AH62" s="88">
        <v>4</v>
      </c>
      <c r="AI62" s="5"/>
      <c r="AJ62" s="89">
        <v>1</v>
      </c>
      <c r="AK62" s="89">
        <v>7</v>
      </c>
      <c r="AL62" s="89">
        <v>8</v>
      </c>
      <c r="AM62" s="89">
        <v>10</v>
      </c>
      <c r="AN62" s="89">
        <v>9</v>
      </c>
      <c r="AO62" s="89">
        <v>10</v>
      </c>
      <c r="AP62" s="89">
        <v>9</v>
      </c>
      <c r="AQ62" s="5"/>
      <c r="AR62" s="5"/>
      <c r="AS62" s="5"/>
    </row>
    <row r="63" spans="2:45">
      <c r="D63" s="85">
        <v>2</v>
      </c>
      <c r="E63" s="85">
        <v>7</v>
      </c>
      <c r="F63" s="85">
        <v>8</v>
      </c>
      <c r="G63" s="85">
        <v>10</v>
      </c>
      <c r="H63" s="85">
        <v>9</v>
      </c>
      <c r="I63" s="85">
        <v>11</v>
      </c>
      <c r="J63" s="85">
        <v>9</v>
      </c>
      <c r="L63" s="86">
        <v>2</v>
      </c>
      <c r="M63" s="86">
        <v>6</v>
      </c>
      <c r="N63" s="86">
        <v>7</v>
      </c>
      <c r="O63" s="86">
        <v>9</v>
      </c>
      <c r="P63" s="86">
        <v>9</v>
      </c>
      <c r="Q63" s="86">
        <v>8</v>
      </c>
      <c r="R63" s="86">
        <v>9</v>
      </c>
      <c r="T63" s="87">
        <v>2</v>
      </c>
      <c r="U63" s="87">
        <v>4</v>
      </c>
      <c r="V63" s="87">
        <v>7</v>
      </c>
      <c r="W63" s="87">
        <v>8</v>
      </c>
      <c r="X63" s="87">
        <v>8</v>
      </c>
      <c r="Y63" s="87">
        <v>9</v>
      </c>
      <c r="Z63" s="87">
        <v>7</v>
      </c>
      <c r="AB63" s="88">
        <v>2</v>
      </c>
      <c r="AC63" s="88">
        <v>4</v>
      </c>
      <c r="AD63" s="88">
        <v>7</v>
      </c>
      <c r="AE63" s="88">
        <v>6</v>
      </c>
      <c r="AF63" s="88">
        <v>7</v>
      </c>
      <c r="AG63" s="88">
        <v>5</v>
      </c>
      <c r="AH63" s="88">
        <v>4</v>
      </c>
      <c r="AI63" s="5"/>
      <c r="AJ63" s="89">
        <v>2</v>
      </c>
      <c r="AK63" s="89">
        <v>5</v>
      </c>
      <c r="AL63" s="89">
        <v>7</v>
      </c>
      <c r="AM63" s="89">
        <v>9</v>
      </c>
      <c r="AN63" s="89">
        <v>9</v>
      </c>
      <c r="AO63" s="89">
        <v>10</v>
      </c>
      <c r="AP63" s="89">
        <v>8</v>
      </c>
      <c r="AQ63" s="5"/>
      <c r="AR63" s="5"/>
      <c r="AS63" s="5"/>
    </row>
    <row r="64" spans="2:45">
      <c r="D64" s="85">
        <v>3</v>
      </c>
      <c r="E64" s="85">
        <v>6</v>
      </c>
      <c r="F64" s="85">
        <v>8</v>
      </c>
      <c r="G64" s="85">
        <v>9</v>
      </c>
      <c r="H64" s="85">
        <v>13</v>
      </c>
      <c r="I64" s="85">
        <v>13</v>
      </c>
      <c r="J64" s="85">
        <v>10</v>
      </c>
      <c r="L64" s="86">
        <v>3</v>
      </c>
      <c r="M64" s="86">
        <v>5</v>
      </c>
      <c r="N64" s="86">
        <v>8</v>
      </c>
      <c r="O64" s="86">
        <v>10</v>
      </c>
      <c r="P64" s="86">
        <v>8</v>
      </c>
      <c r="Q64" s="86">
        <v>10</v>
      </c>
      <c r="R64" s="86">
        <v>8</v>
      </c>
      <c r="T64" s="87">
        <v>3</v>
      </c>
      <c r="U64" s="87">
        <v>8</v>
      </c>
      <c r="V64" s="87">
        <v>5</v>
      </c>
      <c r="W64" s="87">
        <v>8</v>
      </c>
      <c r="X64" s="87">
        <v>7</v>
      </c>
      <c r="Y64" s="87">
        <v>8</v>
      </c>
      <c r="Z64" s="87">
        <v>7</v>
      </c>
      <c r="AB64" s="88">
        <v>3</v>
      </c>
      <c r="AC64" s="88">
        <v>7</v>
      </c>
      <c r="AD64" s="88">
        <v>7</v>
      </c>
      <c r="AE64" s="88">
        <v>6</v>
      </c>
      <c r="AF64" s="88">
        <v>7</v>
      </c>
      <c r="AG64" s="88">
        <v>7</v>
      </c>
      <c r="AH64" s="88">
        <v>4</v>
      </c>
      <c r="AI64" s="5"/>
      <c r="AJ64" s="89">
        <v>3</v>
      </c>
      <c r="AK64" s="89">
        <v>5</v>
      </c>
      <c r="AL64" s="89">
        <v>7</v>
      </c>
      <c r="AM64" s="89">
        <v>9</v>
      </c>
      <c r="AN64" s="89">
        <v>10</v>
      </c>
      <c r="AO64" s="89">
        <v>9</v>
      </c>
      <c r="AP64" s="89">
        <v>10</v>
      </c>
      <c r="AQ64" s="5"/>
      <c r="AR64" s="5"/>
      <c r="AS64" s="5"/>
    </row>
    <row r="65" spans="2:45">
      <c r="D65" s="85">
        <v>4</v>
      </c>
      <c r="E65" s="85">
        <v>6</v>
      </c>
      <c r="F65" s="85">
        <v>6</v>
      </c>
      <c r="G65" s="85">
        <v>9</v>
      </c>
      <c r="H65" s="85">
        <v>9</v>
      </c>
      <c r="I65" s="85">
        <v>10</v>
      </c>
      <c r="J65" s="85">
        <v>12</v>
      </c>
      <c r="L65" s="86">
        <v>4</v>
      </c>
      <c r="M65" s="86">
        <v>6</v>
      </c>
      <c r="N65" s="86">
        <v>5</v>
      </c>
      <c r="O65" s="86">
        <v>8</v>
      </c>
      <c r="P65" s="86">
        <v>8</v>
      </c>
      <c r="Q65" s="86">
        <v>8</v>
      </c>
      <c r="R65" s="86">
        <v>7</v>
      </c>
      <c r="T65" s="87">
        <v>4</v>
      </c>
      <c r="U65" s="87">
        <v>7</v>
      </c>
      <c r="V65" s="87">
        <v>6</v>
      </c>
      <c r="W65" s="87">
        <v>7</v>
      </c>
      <c r="X65" s="87">
        <v>6</v>
      </c>
      <c r="Y65" s="87">
        <v>7</v>
      </c>
      <c r="Z65" s="87">
        <v>5</v>
      </c>
      <c r="AB65" s="88">
        <v>4</v>
      </c>
      <c r="AC65" s="88">
        <v>7</v>
      </c>
      <c r="AD65" s="88">
        <v>6</v>
      </c>
      <c r="AE65" s="88">
        <v>5</v>
      </c>
      <c r="AF65" s="88">
        <v>6</v>
      </c>
      <c r="AG65" s="88">
        <v>7</v>
      </c>
      <c r="AH65" s="88">
        <v>5</v>
      </c>
      <c r="AI65" s="5"/>
      <c r="AJ65" s="89">
        <v>4</v>
      </c>
      <c r="AK65" s="89">
        <v>6</v>
      </c>
      <c r="AL65" s="89">
        <v>6</v>
      </c>
      <c r="AM65" s="89">
        <v>8</v>
      </c>
      <c r="AN65" s="89">
        <v>11</v>
      </c>
      <c r="AO65" s="89">
        <v>11</v>
      </c>
      <c r="AP65" s="89">
        <v>11</v>
      </c>
      <c r="AQ65" s="5"/>
      <c r="AR65" s="5"/>
      <c r="AS65" s="5"/>
    </row>
    <row r="66" spans="2:45">
      <c r="D66" s="85">
        <v>5</v>
      </c>
      <c r="E66" s="85">
        <v>8</v>
      </c>
      <c r="F66" s="85">
        <v>6</v>
      </c>
      <c r="G66" s="85">
        <v>10</v>
      </c>
      <c r="H66" s="85">
        <v>10</v>
      </c>
      <c r="I66" s="85">
        <v>11</v>
      </c>
      <c r="J66" s="85">
        <v>10</v>
      </c>
      <c r="L66" s="86">
        <v>5</v>
      </c>
      <c r="M66" s="86">
        <v>7</v>
      </c>
      <c r="N66" s="86">
        <v>8</v>
      </c>
      <c r="O66" s="86">
        <v>7</v>
      </c>
      <c r="P66" s="86">
        <v>10</v>
      </c>
      <c r="Q66" s="86">
        <v>9</v>
      </c>
      <c r="R66" s="86">
        <v>8</v>
      </c>
      <c r="T66" s="87">
        <v>5</v>
      </c>
      <c r="U66" s="87">
        <v>5</v>
      </c>
      <c r="V66" s="87">
        <v>6</v>
      </c>
      <c r="W66" s="87">
        <v>6</v>
      </c>
      <c r="X66" s="87">
        <v>8</v>
      </c>
      <c r="Y66" s="87">
        <v>7</v>
      </c>
      <c r="Z66" s="87">
        <v>6</v>
      </c>
      <c r="AB66" s="88">
        <v>5</v>
      </c>
      <c r="AC66" s="88">
        <v>5</v>
      </c>
      <c r="AD66" s="88">
        <v>6</v>
      </c>
      <c r="AE66" s="88">
        <v>6</v>
      </c>
      <c r="AF66" s="88">
        <v>8</v>
      </c>
      <c r="AG66" s="88">
        <v>8</v>
      </c>
      <c r="AH66" s="88">
        <v>7</v>
      </c>
      <c r="AI66" s="5"/>
      <c r="AJ66" s="89">
        <v>5</v>
      </c>
      <c r="AK66" s="89">
        <v>6</v>
      </c>
      <c r="AL66" s="89">
        <v>5</v>
      </c>
      <c r="AM66" s="89">
        <v>7</v>
      </c>
      <c r="AN66" s="89">
        <v>13</v>
      </c>
      <c r="AO66" s="89">
        <v>10</v>
      </c>
      <c r="AP66" s="89">
        <v>9</v>
      </c>
      <c r="AQ66" s="5"/>
      <c r="AR66" s="5"/>
      <c r="AS66" s="5"/>
    </row>
    <row r="67" spans="2:45">
      <c r="D67" s="85">
        <v>6</v>
      </c>
      <c r="E67" s="85">
        <v>6</v>
      </c>
      <c r="F67" s="85">
        <v>8</v>
      </c>
      <c r="G67" s="85">
        <v>9</v>
      </c>
      <c r="H67" s="85">
        <v>10</v>
      </c>
      <c r="I67" s="85">
        <v>9</v>
      </c>
      <c r="J67" s="85">
        <v>9</v>
      </c>
      <c r="L67" s="86">
        <v>6</v>
      </c>
      <c r="M67" s="86">
        <v>8</v>
      </c>
      <c r="N67" s="86">
        <v>7</v>
      </c>
      <c r="O67" s="86">
        <v>7</v>
      </c>
      <c r="P67" s="86">
        <v>8</v>
      </c>
      <c r="Q67" s="86">
        <v>10</v>
      </c>
      <c r="R67" s="86">
        <v>8</v>
      </c>
      <c r="T67" s="87">
        <v>6</v>
      </c>
      <c r="U67" s="87">
        <v>5</v>
      </c>
      <c r="V67" s="87">
        <v>6</v>
      </c>
      <c r="W67" s="87">
        <v>8</v>
      </c>
      <c r="X67" s="87">
        <v>6</v>
      </c>
      <c r="Y67" s="87">
        <v>8</v>
      </c>
      <c r="Z67" s="87">
        <v>7</v>
      </c>
      <c r="AB67" s="88">
        <v>6</v>
      </c>
      <c r="AC67" s="88">
        <v>5</v>
      </c>
      <c r="AD67" s="88">
        <v>6</v>
      </c>
      <c r="AE67" s="88">
        <v>6</v>
      </c>
      <c r="AF67" s="88">
        <v>7</v>
      </c>
      <c r="AG67" s="88">
        <v>7</v>
      </c>
      <c r="AH67" s="88">
        <v>6</v>
      </c>
      <c r="AI67" s="5"/>
      <c r="AJ67" s="89">
        <v>6</v>
      </c>
      <c r="AK67" s="89">
        <v>7</v>
      </c>
      <c r="AL67" s="89">
        <v>7</v>
      </c>
      <c r="AM67" s="89">
        <v>8</v>
      </c>
      <c r="AN67" s="89">
        <v>12</v>
      </c>
      <c r="AO67" s="89">
        <v>11</v>
      </c>
      <c r="AP67" s="89">
        <v>9</v>
      </c>
      <c r="AQ67" s="5"/>
      <c r="AR67" s="5"/>
      <c r="AS67" s="5"/>
    </row>
    <row r="68" spans="2:45">
      <c r="D68" s="85">
        <v>7</v>
      </c>
      <c r="E68" s="85">
        <v>6</v>
      </c>
      <c r="F68" s="85">
        <v>7</v>
      </c>
      <c r="G68" s="85">
        <v>10</v>
      </c>
      <c r="H68" s="85">
        <v>12</v>
      </c>
      <c r="I68" s="85">
        <v>10</v>
      </c>
      <c r="J68" s="85">
        <v>11</v>
      </c>
      <c r="L68" s="86">
        <v>7</v>
      </c>
      <c r="M68" s="86">
        <v>6</v>
      </c>
      <c r="N68" s="86">
        <v>6</v>
      </c>
      <c r="O68" s="86">
        <v>8</v>
      </c>
      <c r="P68" s="86">
        <v>9</v>
      </c>
      <c r="Q68" s="86">
        <v>11</v>
      </c>
      <c r="R68" s="86">
        <v>7</v>
      </c>
      <c r="T68" s="87">
        <v>7</v>
      </c>
      <c r="U68" s="87">
        <v>5</v>
      </c>
      <c r="V68" s="87">
        <v>5</v>
      </c>
      <c r="W68" s="87">
        <v>8</v>
      </c>
      <c r="X68" s="87">
        <v>9</v>
      </c>
      <c r="Y68" s="87">
        <v>6</v>
      </c>
      <c r="Z68" s="87">
        <v>6</v>
      </c>
      <c r="AB68" s="88">
        <v>7</v>
      </c>
      <c r="AC68" s="88">
        <v>5</v>
      </c>
      <c r="AD68" s="88">
        <v>5</v>
      </c>
      <c r="AE68" s="88">
        <v>7</v>
      </c>
      <c r="AF68" s="88">
        <v>7</v>
      </c>
      <c r="AG68" s="88">
        <v>7</v>
      </c>
      <c r="AH68" s="88">
        <v>4</v>
      </c>
      <c r="AI68" s="5"/>
      <c r="AJ68" s="89">
        <v>7</v>
      </c>
      <c r="AK68" s="89">
        <v>5</v>
      </c>
      <c r="AL68" s="89">
        <v>6</v>
      </c>
      <c r="AM68" s="89">
        <v>11</v>
      </c>
      <c r="AN68" s="89">
        <v>9</v>
      </c>
      <c r="AO68" s="89">
        <v>10</v>
      </c>
      <c r="AP68" s="89">
        <v>10</v>
      </c>
      <c r="AQ68" s="5"/>
      <c r="AR68" s="5"/>
      <c r="AS68" s="5"/>
    </row>
    <row r="69" spans="2:45">
      <c r="D69" s="85">
        <v>8</v>
      </c>
      <c r="E69" s="85">
        <v>8</v>
      </c>
      <c r="F69" s="85">
        <v>6</v>
      </c>
      <c r="G69" s="85">
        <v>9</v>
      </c>
      <c r="H69" s="85">
        <v>11</v>
      </c>
      <c r="I69" s="85">
        <v>9</v>
      </c>
      <c r="J69" s="85">
        <v>9</v>
      </c>
      <c r="L69" s="86">
        <v>8</v>
      </c>
      <c r="M69" s="86">
        <v>6</v>
      </c>
      <c r="N69" s="86">
        <v>6</v>
      </c>
      <c r="O69" s="86">
        <v>9</v>
      </c>
      <c r="P69" s="86">
        <v>11</v>
      </c>
      <c r="Q69" s="86">
        <v>9</v>
      </c>
      <c r="R69" s="86">
        <v>9</v>
      </c>
      <c r="T69" s="87">
        <v>8</v>
      </c>
      <c r="U69" s="87">
        <v>6</v>
      </c>
      <c r="V69" s="87">
        <v>7</v>
      </c>
      <c r="W69" s="87">
        <v>7</v>
      </c>
      <c r="X69" s="87">
        <v>9</v>
      </c>
      <c r="Y69" s="87">
        <v>7</v>
      </c>
      <c r="Z69" s="87">
        <v>6</v>
      </c>
      <c r="AB69" s="88">
        <v>8</v>
      </c>
      <c r="AC69" s="88">
        <v>6</v>
      </c>
      <c r="AD69" s="88">
        <v>7</v>
      </c>
      <c r="AE69" s="88">
        <v>7</v>
      </c>
      <c r="AF69" s="88">
        <v>6</v>
      </c>
      <c r="AG69" s="88">
        <v>6</v>
      </c>
      <c r="AH69" s="88">
        <v>5</v>
      </c>
      <c r="AI69" s="5"/>
      <c r="AJ69" s="89">
        <v>8</v>
      </c>
      <c r="AK69" s="89">
        <v>5</v>
      </c>
      <c r="AL69" s="89">
        <v>7</v>
      </c>
      <c r="AM69" s="89">
        <v>9</v>
      </c>
      <c r="AN69" s="89">
        <v>11</v>
      </c>
      <c r="AO69" s="89">
        <v>11</v>
      </c>
      <c r="AP69" s="89">
        <v>12</v>
      </c>
      <c r="AQ69" s="5"/>
      <c r="AR69" s="5"/>
      <c r="AS69" s="5"/>
    </row>
    <row r="70" spans="2:45">
      <c r="D70" s="85">
        <v>9</v>
      </c>
      <c r="E70" s="85">
        <v>6</v>
      </c>
      <c r="F70" s="85">
        <v>8</v>
      </c>
      <c r="G70" s="85">
        <v>11</v>
      </c>
      <c r="H70" s="85">
        <v>10</v>
      </c>
      <c r="I70" s="85">
        <v>12</v>
      </c>
      <c r="J70" s="85">
        <v>10</v>
      </c>
      <c r="L70" s="86">
        <v>9</v>
      </c>
      <c r="M70" s="86">
        <v>7</v>
      </c>
      <c r="N70" s="86">
        <v>8</v>
      </c>
      <c r="O70" s="86">
        <v>8</v>
      </c>
      <c r="P70" s="86">
        <v>9</v>
      </c>
      <c r="Q70" s="86">
        <v>9</v>
      </c>
      <c r="R70" s="86">
        <v>7</v>
      </c>
      <c r="T70" s="87">
        <v>9</v>
      </c>
      <c r="U70" s="87">
        <v>5</v>
      </c>
      <c r="V70" s="87">
        <v>6</v>
      </c>
      <c r="W70" s="87">
        <v>7</v>
      </c>
      <c r="X70" s="87">
        <v>8</v>
      </c>
      <c r="Y70" s="87">
        <v>8</v>
      </c>
      <c r="Z70" s="87">
        <v>5</v>
      </c>
      <c r="AB70" s="88">
        <v>9</v>
      </c>
      <c r="AC70" s="88">
        <v>5</v>
      </c>
      <c r="AD70" s="88">
        <v>6</v>
      </c>
      <c r="AE70" s="88">
        <v>6</v>
      </c>
      <c r="AF70" s="88">
        <v>6</v>
      </c>
      <c r="AG70" s="88">
        <v>6</v>
      </c>
      <c r="AH70" s="88">
        <v>5</v>
      </c>
      <c r="AI70" s="5"/>
      <c r="AJ70" s="89">
        <v>9</v>
      </c>
      <c r="AK70" s="89">
        <v>6</v>
      </c>
      <c r="AL70" s="89">
        <v>8</v>
      </c>
      <c r="AM70" s="89">
        <v>10</v>
      </c>
      <c r="AN70" s="89">
        <v>10</v>
      </c>
      <c r="AO70" s="89">
        <v>10</v>
      </c>
      <c r="AP70" s="89">
        <v>8</v>
      </c>
      <c r="AQ70" s="5"/>
      <c r="AR70" s="5"/>
      <c r="AS70" s="5"/>
    </row>
    <row r="71" spans="2:45">
      <c r="D71" s="85">
        <v>10</v>
      </c>
      <c r="E71" s="85">
        <v>5</v>
      </c>
      <c r="F71" s="85">
        <v>7</v>
      </c>
      <c r="G71" s="85">
        <v>10</v>
      </c>
      <c r="H71" s="85">
        <v>11</v>
      </c>
      <c r="I71" s="85">
        <v>10</v>
      </c>
      <c r="J71" s="85">
        <v>9</v>
      </c>
      <c r="L71" s="86">
        <v>10</v>
      </c>
      <c r="M71" s="86">
        <v>6</v>
      </c>
      <c r="N71" s="86">
        <v>6</v>
      </c>
      <c r="O71" s="86">
        <v>9</v>
      </c>
      <c r="P71" s="86">
        <v>7</v>
      </c>
      <c r="Q71" s="86">
        <v>7</v>
      </c>
      <c r="R71" s="86">
        <v>9</v>
      </c>
      <c r="T71" s="87">
        <v>10</v>
      </c>
      <c r="U71" s="87">
        <v>4</v>
      </c>
      <c r="V71" s="87">
        <v>5</v>
      </c>
      <c r="W71" s="87">
        <v>6</v>
      </c>
      <c r="X71" s="87">
        <v>9</v>
      </c>
      <c r="Y71" s="87">
        <v>8</v>
      </c>
      <c r="Z71" s="87">
        <v>7</v>
      </c>
      <c r="AB71" s="88">
        <v>10</v>
      </c>
      <c r="AC71" s="88">
        <v>4</v>
      </c>
      <c r="AD71" s="88">
        <v>5</v>
      </c>
      <c r="AE71" s="88">
        <v>7</v>
      </c>
      <c r="AF71" s="88">
        <v>6</v>
      </c>
      <c r="AG71" s="88">
        <v>7</v>
      </c>
      <c r="AH71" s="88">
        <v>4</v>
      </c>
      <c r="AI71" s="5"/>
      <c r="AJ71" s="89">
        <v>10</v>
      </c>
      <c r="AK71" s="89">
        <v>6</v>
      </c>
      <c r="AL71" s="89">
        <v>7</v>
      </c>
      <c r="AM71" s="89">
        <v>9</v>
      </c>
      <c r="AN71" s="89">
        <v>11</v>
      </c>
      <c r="AO71" s="89">
        <v>9</v>
      </c>
      <c r="AP71" s="89">
        <v>9</v>
      </c>
      <c r="AQ71" s="5"/>
      <c r="AR71" s="5"/>
      <c r="AS71" s="5"/>
    </row>
    <row r="72" spans="2:45">
      <c r="B72" s="2"/>
      <c r="C72" s="2"/>
      <c r="D72" s="80" t="s">
        <v>19</v>
      </c>
      <c r="E72" s="90">
        <f t="shared" ref="E72:J72" si="20">AVERAGE(E62:E71)</f>
        <v>6.4</v>
      </c>
      <c r="F72" s="90">
        <f t="shared" si="20"/>
        <v>7.3</v>
      </c>
      <c r="G72" s="90">
        <f t="shared" si="20"/>
        <v>9.5</v>
      </c>
      <c r="H72" s="90">
        <f t="shared" si="20"/>
        <v>10.6</v>
      </c>
      <c r="I72" s="90">
        <f t="shared" si="20"/>
        <v>10.5</v>
      </c>
      <c r="J72" s="90">
        <f t="shared" si="20"/>
        <v>9.9</v>
      </c>
      <c r="K72" s="2"/>
      <c r="L72" s="81" t="s">
        <v>19</v>
      </c>
      <c r="M72" s="98">
        <f>AVERAGE(M62:M71)</f>
        <v>6.4</v>
      </c>
      <c r="N72" s="98">
        <f t="shared" ref="N72:R72" si="21">AVERAGE(N62:N71)</f>
        <v>6.8</v>
      </c>
      <c r="O72" s="98">
        <f t="shared" si="21"/>
        <v>8.3000000000000007</v>
      </c>
      <c r="P72" s="98">
        <f t="shared" si="21"/>
        <v>9</v>
      </c>
      <c r="Q72" s="98">
        <f t="shared" si="21"/>
        <v>9.1</v>
      </c>
      <c r="R72" s="98">
        <f t="shared" si="21"/>
        <v>8</v>
      </c>
      <c r="S72" s="2"/>
      <c r="T72" s="82" t="s">
        <v>19</v>
      </c>
      <c r="U72" s="92">
        <f t="shared" ref="U72:Z72" si="22">AVERAGE(U62:U71)</f>
        <v>5.5</v>
      </c>
      <c r="V72" s="92">
        <f t="shared" si="22"/>
        <v>5.9</v>
      </c>
      <c r="W72" s="92">
        <f t="shared" si="22"/>
        <v>7.2</v>
      </c>
      <c r="X72" s="92">
        <f t="shared" si="22"/>
        <v>7.8</v>
      </c>
      <c r="Y72" s="92">
        <f t="shared" si="22"/>
        <v>7.6</v>
      </c>
      <c r="Z72" s="92">
        <f t="shared" si="22"/>
        <v>6.4</v>
      </c>
      <c r="AA72" s="2"/>
      <c r="AB72" s="83" t="s">
        <v>19</v>
      </c>
      <c r="AC72" s="94">
        <f t="shared" ref="AC72:AH72" si="23">AVERAGE(AC62:AC71)</f>
        <v>5.4</v>
      </c>
      <c r="AD72" s="94">
        <f t="shared" si="23"/>
        <v>6.1</v>
      </c>
      <c r="AE72" s="94">
        <f t="shared" si="23"/>
        <v>6.3</v>
      </c>
      <c r="AF72" s="94">
        <f t="shared" si="23"/>
        <v>6.8</v>
      </c>
      <c r="AG72" s="94">
        <f t="shared" si="23"/>
        <v>6.6</v>
      </c>
      <c r="AH72" s="94">
        <f t="shared" si="23"/>
        <v>4.8</v>
      </c>
      <c r="AI72" s="8"/>
      <c r="AJ72" s="84" t="s">
        <v>19</v>
      </c>
      <c r="AK72" s="95">
        <f t="shared" ref="AK72:AP72" si="24">AVERAGE(AK62:AK71)</f>
        <v>5.8</v>
      </c>
      <c r="AL72" s="95">
        <f t="shared" si="24"/>
        <v>6.8</v>
      </c>
      <c r="AM72" s="95">
        <f t="shared" si="24"/>
        <v>9</v>
      </c>
      <c r="AN72" s="95">
        <f t="shared" si="24"/>
        <v>10.5</v>
      </c>
      <c r="AO72" s="95">
        <f t="shared" si="24"/>
        <v>10.1</v>
      </c>
      <c r="AP72" s="95">
        <f t="shared" si="24"/>
        <v>9.5</v>
      </c>
      <c r="AQ72" s="8"/>
      <c r="AR72" s="8"/>
      <c r="AS72" s="8"/>
    </row>
    <row r="73" spans="2:45"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</row>
    <row r="74" spans="2:45">
      <c r="E74" s="1"/>
      <c r="F74" s="1"/>
      <c r="G74" s="1"/>
      <c r="H74" s="1"/>
      <c r="I74" s="1"/>
      <c r="J74" s="1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</row>
    <row r="75" spans="2:45"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</row>
    <row r="76" spans="2:45" ht="15.75">
      <c r="D76" s="191" t="s">
        <v>48</v>
      </c>
      <c r="E76" s="191"/>
      <c r="F76" s="191"/>
      <c r="G76" s="191"/>
      <c r="H76" s="191"/>
      <c r="I76" s="191"/>
      <c r="J76" s="191"/>
      <c r="L76" s="191" t="s">
        <v>179</v>
      </c>
      <c r="M76" s="191"/>
      <c r="N76" s="191"/>
      <c r="O76" s="191"/>
      <c r="P76" s="191"/>
      <c r="Q76" s="191"/>
      <c r="R76" s="191"/>
      <c r="T76" s="191" t="s">
        <v>180</v>
      </c>
      <c r="U76" s="191"/>
      <c r="V76" s="191"/>
      <c r="W76" s="191"/>
      <c r="X76" s="191"/>
      <c r="Y76" s="191"/>
      <c r="Z76" s="191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</row>
    <row r="77" spans="2:45">
      <c r="C77" s="99" t="s">
        <v>181</v>
      </c>
      <c r="D77" s="85" t="s">
        <v>182</v>
      </c>
      <c r="E77" s="85" t="s">
        <v>169</v>
      </c>
      <c r="F77" s="85" t="s">
        <v>170</v>
      </c>
      <c r="G77" s="85" t="s">
        <v>171</v>
      </c>
      <c r="H77" s="85" t="s">
        <v>172</v>
      </c>
      <c r="I77" s="85" t="s">
        <v>173</v>
      </c>
      <c r="J77" s="85" t="s">
        <v>174</v>
      </c>
      <c r="K77" s="5"/>
      <c r="L77" s="85" t="s">
        <v>182</v>
      </c>
      <c r="M77" s="85" t="s">
        <v>169</v>
      </c>
      <c r="N77" s="85" t="s">
        <v>170</v>
      </c>
      <c r="O77" s="85" t="s">
        <v>171</v>
      </c>
      <c r="P77" s="85" t="s">
        <v>172</v>
      </c>
      <c r="Q77" s="85" t="s">
        <v>173</v>
      </c>
      <c r="R77" s="85" t="s">
        <v>174</v>
      </c>
      <c r="T77" s="85" t="s">
        <v>182</v>
      </c>
      <c r="U77" s="85" t="s">
        <v>169</v>
      </c>
      <c r="V77" s="85" t="s">
        <v>170</v>
      </c>
      <c r="W77" s="85" t="s">
        <v>171</v>
      </c>
      <c r="X77" s="85" t="s">
        <v>172</v>
      </c>
      <c r="Y77" s="85" t="s">
        <v>173</v>
      </c>
      <c r="Z77" s="85" t="s">
        <v>174</v>
      </c>
      <c r="AC77" s="5" t="s">
        <v>169</v>
      </c>
      <c r="AD77" s="5" t="s">
        <v>170</v>
      </c>
      <c r="AE77" s="5" t="s">
        <v>171</v>
      </c>
      <c r="AF77" s="5" t="s">
        <v>172</v>
      </c>
      <c r="AG77" s="5" t="s">
        <v>173</v>
      </c>
      <c r="AH77" s="5" t="s">
        <v>174</v>
      </c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</row>
    <row r="78" spans="2:45">
      <c r="D78" s="85">
        <v>1</v>
      </c>
      <c r="E78" s="85">
        <v>6</v>
      </c>
      <c r="F78" s="85">
        <v>6</v>
      </c>
      <c r="G78" s="85">
        <v>8</v>
      </c>
      <c r="H78" s="85">
        <v>10</v>
      </c>
      <c r="I78" s="85">
        <v>10</v>
      </c>
      <c r="J78" s="85">
        <v>9</v>
      </c>
      <c r="K78" s="5"/>
      <c r="L78" s="85">
        <v>1</v>
      </c>
      <c r="M78" s="100">
        <f t="shared" ref="M78:M82" si="25">E78/E78</f>
        <v>1</v>
      </c>
      <c r="N78" s="100">
        <f t="shared" ref="N78:N82" si="26">F78/E78</f>
        <v>1</v>
      </c>
      <c r="O78" s="100">
        <f t="shared" ref="O78:O82" si="27">G78/E78</f>
        <v>1.3333333333333333</v>
      </c>
      <c r="P78" s="100">
        <f t="shared" ref="P78:P82" si="28">H78/E78</f>
        <v>1.6666666666666667</v>
      </c>
      <c r="Q78" s="100">
        <f t="shared" ref="Q78:Q82" si="29">I78/E78</f>
        <v>1.6666666666666667</v>
      </c>
      <c r="R78" s="100">
        <f t="shared" ref="R78:R82" si="30">J78/E78</f>
        <v>1.5</v>
      </c>
      <c r="T78" s="85">
        <v>1</v>
      </c>
      <c r="U78" s="101">
        <v>100</v>
      </c>
      <c r="V78" s="101">
        <v>100</v>
      </c>
      <c r="W78" s="101">
        <v>133</v>
      </c>
      <c r="X78" s="101">
        <v>167</v>
      </c>
      <c r="Y78" s="101">
        <v>167</v>
      </c>
      <c r="Z78" s="101">
        <v>150</v>
      </c>
      <c r="AB78" s="85" t="s">
        <v>183</v>
      </c>
      <c r="AC78" s="85">
        <v>100</v>
      </c>
      <c r="AD78" s="85">
        <v>114</v>
      </c>
      <c r="AE78" s="85">
        <v>153</v>
      </c>
      <c r="AF78" s="85">
        <v>177</v>
      </c>
      <c r="AG78" s="85">
        <v>177</v>
      </c>
      <c r="AH78" s="85">
        <v>160</v>
      </c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</row>
    <row r="79" spans="2:45">
      <c r="D79" s="85">
        <v>2</v>
      </c>
      <c r="E79" s="85">
        <v>6</v>
      </c>
      <c r="F79" s="85">
        <v>7</v>
      </c>
      <c r="G79" s="85">
        <v>9</v>
      </c>
      <c r="H79" s="85">
        <v>10</v>
      </c>
      <c r="I79" s="85">
        <v>9</v>
      </c>
      <c r="J79" s="85">
        <v>8</v>
      </c>
      <c r="K79" s="5"/>
      <c r="L79" s="85">
        <v>2</v>
      </c>
      <c r="M79" s="100">
        <f t="shared" si="25"/>
        <v>1</v>
      </c>
      <c r="N79" s="100">
        <f t="shared" si="26"/>
        <v>1.1666666666666667</v>
      </c>
      <c r="O79" s="100">
        <f t="shared" si="27"/>
        <v>1.5</v>
      </c>
      <c r="P79" s="100">
        <f t="shared" si="28"/>
        <v>1.6666666666666667</v>
      </c>
      <c r="Q79" s="100">
        <f t="shared" si="29"/>
        <v>1.5</v>
      </c>
      <c r="R79" s="100">
        <f t="shared" si="30"/>
        <v>1.3333333333333333</v>
      </c>
      <c r="T79" s="85">
        <v>2</v>
      </c>
      <c r="U79" s="101">
        <v>100</v>
      </c>
      <c r="V79" s="101">
        <v>117</v>
      </c>
      <c r="W79" s="101">
        <v>150</v>
      </c>
      <c r="X79" s="101">
        <v>167</v>
      </c>
      <c r="Y79" s="101">
        <v>150</v>
      </c>
      <c r="Z79" s="101">
        <v>133</v>
      </c>
      <c r="AB79" s="86" t="s">
        <v>184</v>
      </c>
      <c r="AC79" s="86">
        <v>100</v>
      </c>
      <c r="AD79" s="86">
        <v>110</v>
      </c>
      <c r="AE79" s="86">
        <v>133</v>
      </c>
      <c r="AF79" s="86">
        <v>147</v>
      </c>
      <c r="AG79" s="86">
        <v>143</v>
      </c>
      <c r="AH79" s="86">
        <v>123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2:45">
      <c r="D80" s="85">
        <v>3</v>
      </c>
      <c r="E80" s="85">
        <v>6</v>
      </c>
      <c r="F80" s="85">
        <v>7</v>
      </c>
      <c r="G80" s="85">
        <v>9</v>
      </c>
      <c r="H80" s="85">
        <v>11</v>
      </c>
      <c r="I80" s="85">
        <v>12</v>
      </c>
      <c r="J80" s="85">
        <v>10</v>
      </c>
      <c r="K80" s="5"/>
      <c r="L80" s="85">
        <v>3</v>
      </c>
      <c r="M80" s="100">
        <f t="shared" si="25"/>
        <v>1</v>
      </c>
      <c r="N80" s="100">
        <f t="shared" si="26"/>
        <v>1.1666666666666667</v>
      </c>
      <c r="O80" s="100">
        <f t="shared" si="27"/>
        <v>1.5</v>
      </c>
      <c r="P80" s="100">
        <f t="shared" si="28"/>
        <v>1.8333333333333333</v>
      </c>
      <c r="Q80" s="100">
        <f t="shared" si="29"/>
        <v>2</v>
      </c>
      <c r="R80" s="100">
        <f t="shared" si="30"/>
        <v>1.6666666666666667</v>
      </c>
      <c r="T80" s="85">
        <v>3</v>
      </c>
      <c r="U80" s="101">
        <v>100</v>
      </c>
      <c r="V80" s="101">
        <v>117</v>
      </c>
      <c r="W80" s="101">
        <v>150</v>
      </c>
      <c r="X80" s="101">
        <v>183</v>
      </c>
      <c r="Y80" s="101">
        <v>200</v>
      </c>
      <c r="Z80" s="101">
        <v>167</v>
      </c>
      <c r="AB80" s="87" t="s">
        <v>185</v>
      </c>
      <c r="AC80" s="87">
        <v>100</v>
      </c>
      <c r="AD80" s="87">
        <v>107</v>
      </c>
      <c r="AE80" s="87">
        <v>120</v>
      </c>
      <c r="AF80" s="87">
        <v>133</v>
      </c>
      <c r="AG80" s="87">
        <v>133</v>
      </c>
      <c r="AH80" s="87">
        <v>107</v>
      </c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</row>
    <row r="81" spans="3:45">
      <c r="D81" s="85">
        <v>4</v>
      </c>
      <c r="E81" s="85">
        <v>6</v>
      </c>
      <c r="F81" s="85">
        <v>7</v>
      </c>
      <c r="G81" s="85">
        <v>10</v>
      </c>
      <c r="H81" s="85">
        <v>11</v>
      </c>
      <c r="I81" s="85">
        <v>11</v>
      </c>
      <c r="J81" s="85">
        <v>11</v>
      </c>
      <c r="K81" s="5"/>
      <c r="L81" s="85">
        <v>4</v>
      </c>
      <c r="M81" s="100">
        <f t="shared" si="25"/>
        <v>1</v>
      </c>
      <c r="N81" s="100">
        <f t="shared" si="26"/>
        <v>1.1666666666666667</v>
      </c>
      <c r="O81" s="100">
        <f t="shared" si="27"/>
        <v>1.6666666666666667</v>
      </c>
      <c r="P81" s="100">
        <f t="shared" si="28"/>
        <v>1.8333333333333333</v>
      </c>
      <c r="Q81" s="100">
        <f t="shared" si="29"/>
        <v>1.8333333333333333</v>
      </c>
      <c r="R81" s="100">
        <f t="shared" si="30"/>
        <v>1.8333333333333333</v>
      </c>
      <c r="T81" s="85">
        <v>4</v>
      </c>
      <c r="U81" s="101">
        <v>100</v>
      </c>
      <c r="V81" s="101">
        <v>117</v>
      </c>
      <c r="W81" s="101">
        <v>167</v>
      </c>
      <c r="X81" s="101">
        <v>183</v>
      </c>
      <c r="Y81" s="101">
        <v>183</v>
      </c>
      <c r="Z81" s="101">
        <v>183</v>
      </c>
      <c r="AB81" s="88" t="s">
        <v>186</v>
      </c>
      <c r="AC81" s="88">
        <v>100</v>
      </c>
      <c r="AD81" s="88">
        <v>104</v>
      </c>
      <c r="AE81" s="88">
        <v>114</v>
      </c>
      <c r="AF81" s="88">
        <v>125</v>
      </c>
      <c r="AG81" s="88">
        <v>122</v>
      </c>
      <c r="AH81" s="88">
        <v>93</v>
      </c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</row>
    <row r="82" spans="3:45" ht="15.75" thickBot="1">
      <c r="D82" s="85">
        <v>5</v>
      </c>
      <c r="E82" s="85">
        <v>6</v>
      </c>
      <c r="F82" s="85">
        <v>7</v>
      </c>
      <c r="G82" s="85">
        <v>10</v>
      </c>
      <c r="H82" s="85">
        <v>11</v>
      </c>
      <c r="I82" s="85">
        <v>11</v>
      </c>
      <c r="J82" s="85">
        <v>10</v>
      </c>
      <c r="K82" s="5"/>
      <c r="L82" s="85">
        <v>5</v>
      </c>
      <c r="M82" s="100">
        <f t="shared" si="25"/>
        <v>1</v>
      </c>
      <c r="N82" s="100">
        <f t="shared" si="26"/>
        <v>1.1666666666666667</v>
      </c>
      <c r="O82" s="100">
        <f t="shared" si="27"/>
        <v>1.6666666666666667</v>
      </c>
      <c r="P82" s="100">
        <f t="shared" si="28"/>
        <v>1.8333333333333333</v>
      </c>
      <c r="Q82" s="100">
        <f t="shared" si="29"/>
        <v>1.8333333333333333</v>
      </c>
      <c r="R82" s="100">
        <f t="shared" si="30"/>
        <v>1.6666666666666667</v>
      </c>
      <c r="T82" s="85">
        <v>5</v>
      </c>
      <c r="U82" s="101">
        <v>100</v>
      </c>
      <c r="V82" s="101">
        <v>117</v>
      </c>
      <c r="W82" s="101">
        <v>167</v>
      </c>
      <c r="X82" s="101">
        <v>183</v>
      </c>
      <c r="Y82" s="101">
        <v>183</v>
      </c>
      <c r="Z82" s="101">
        <v>167</v>
      </c>
      <c r="AB82" s="89" t="s">
        <v>187</v>
      </c>
      <c r="AC82" s="102">
        <v>100</v>
      </c>
      <c r="AD82" s="102">
        <v>121</v>
      </c>
      <c r="AE82" s="102">
        <v>156</v>
      </c>
      <c r="AF82" s="102">
        <v>190</v>
      </c>
      <c r="AG82" s="102">
        <v>187</v>
      </c>
      <c r="AH82" s="102">
        <v>169</v>
      </c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</row>
    <row r="83" spans="3:45" ht="15.75" thickBot="1">
      <c r="D83" s="85" t="s">
        <v>19</v>
      </c>
      <c r="E83" s="101">
        <f>AVERAGE(E78:E82)</f>
        <v>6</v>
      </c>
      <c r="F83" s="101">
        <v>711.96</v>
      </c>
      <c r="G83" s="101">
        <f>AVERAGE(G78:G82)</f>
        <v>9.1999999999999993</v>
      </c>
      <c r="H83" s="101">
        <f>AVERAGE(H78:H82)</f>
        <v>10.6</v>
      </c>
      <c r="I83" s="101">
        <f>AVERAGE(I78:I82)</f>
        <v>10.6</v>
      </c>
      <c r="J83" s="101">
        <f>AVERAGE(J78:J82)</f>
        <v>9.6</v>
      </c>
      <c r="K83" s="5"/>
      <c r="L83" s="80" t="s">
        <v>19</v>
      </c>
      <c r="M83" s="103">
        <f t="shared" ref="M83:R83" si="31">AVERAGE(M78:M82)</f>
        <v>1</v>
      </c>
      <c r="N83" s="104">
        <f t="shared" si="31"/>
        <v>1.1333333333333335</v>
      </c>
      <c r="O83" s="104">
        <f t="shared" si="31"/>
        <v>1.5333333333333334</v>
      </c>
      <c r="P83" s="104">
        <f t="shared" si="31"/>
        <v>1.7666666666666668</v>
      </c>
      <c r="Q83" s="104">
        <f t="shared" si="31"/>
        <v>1.7666666666666668</v>
      </c>
      <c r="R83" s="105">
        <f t="shared" si="31"/>
        <v>1.6</v>
      </c>
      <c r="T83" s="80" t="s">
        <v>19</v>
      </c>
      <c r="U83" s="106">
        <f t="shared" ref="U83:Z83" si="32">AVERAGE(U78:U82)</f>
        <v>100</v>
      </c>
      <c r="V83" s="107">
        <f t="shared" si="32"/>
        <v>113.6</v>
      </c>
      <c r="W83" s="107">
        <f t="shared" si="32"/>
        <v>153.4</v>
      </c>
      <c r="X83" s="107">
        <f t="shared" si="32"/>
        <v>176.6</v>
      </c>
      <c r="Y83" s="107">
        <f t="shared" si="32"/>
        <v>176.6</v>
      </c>
      <c r="Z83" s="108">
        <f t="shared" si="32"/>
        <v>160</v>
      </c>
      <c r="AB83" s="5"/>
      <c r="AC83" s="6">
        <v>0</v>
      </c>
      <c r="AD83" s="6">
        <v>3.4</v>
      </c>
      <c r="AE83" s="6">
        <v>6.36</v>
      </c>
      <c r="AF83" s="6">
        <v>3.92</v>
      </c>
      <c r="AG83" s="6">
        <v>8.4499999999999993</v>
      </c>
      <c r="AH83" s="6">
        <v>8.5299999999999994</v>
      </c>
      <c r="AI83" s="5"/>
      <c r="AJ83" s="5"/>
      <c r="AK83" s="7"/>
      <c r="AL83" s="7"/>
      <c r="AM83" s="7"/>
      <c r="AN83" s="7"/>
      <c r="AO83" s="7"/>
      <c r="AP83" s="7"/>
      <c r="AQ83" s="5"/>
      <c r="AR83" s="5"/>
      <c r="AS83" s="7"/>
    </row>
    <row r="84" spans="3:45">
      <c r="D84" s="85" t="s">
        <v>5</v>
      </c>
      <c r="E84" s="100">
        <f t="shared" ref="E84:J84" si="33">STDEV(E78:E82)/SQRT(6)</f>
        <v>0</v>
      </c>
      <c r="F84" s="100">
        <f t="shared" si="33"/>
        <v>0.18257418583505536</v>
      </c>
      <c r="G84" s="100">
        <f t="shared" si="33"/>
        <v>0.34156502553198664</v>
      </c>
      <c r="H84" s="100">
        <f t="shared" si="33"/>
        <v>0.22360679774997902</v>
      </c>
      <c r="I84" s="100">
        <f t="shared" si="33"/>
        <v>0.46547466812563137</v>
      </c>
      <c r="J84" s="100">
        <f t="shared" si="33"/>
        <v>0.46547466812563087</v>
      </c>
      <c r="K84" s="5"/>
      <c r="L84" s="85" t="s">
        <v>5</v>
      </c>
      <c r="M84" s="109">
        <f>STDEV(M78:M82)</f>
        <v>0</v>
      </c>
      <c r="N84" s="109">
        <f>STDEV(N78:N82)/SQRT(5)</f>
        <v>3.3333333333333354E-2</v>
      </c>
      <c r="O84" s="109">
        <f>STDEV(O78:O82)/SQRT(5)</f>
        <v>6.2360956446232386E-2</v>
      </c>
      <c r="P84" s="109">
        <f>STDEV(P78:P82)/SQRT(5)</f>
        <v>4.0824829046386263E-2</v>
      </c>
      <c r="Q84" s="109">
        <f>STDEV(Q78:Q82)/SQRT(5)</f>
        <v>8.4983658559879729E-2</v>
      </c>
      <c r="R84" s="109">
        <f>STDEV(R78:R82)/SQRT(5)</f>
        <v>8.4983658559879591E-2</v>
      </c>
      <c r="T84" s="85" t="s">
        <v>5</v>
      </c>
      <c r="U84" s="100">
        <f t="shared" ref="U84:Z84" si="34">STDEV(U78:U82)/SQRT(5)</f>
        <v>0</v>
      </c>
      <c r="V84" s="100">
        <f t="shared" si="34"/>
        <v>3.3999999999999995</v>
      </c>
      <c r="W84" s="100">
        <f t="shared" si="34"/>
        <v>6.3608175575157002</v>
      </c>
      <c r="X84" s="100">
        <f t="shared" si="34"/>
        <v>3.9191835884530852</v>
      </c>
      <c r="Y84" s="100">
        <f t="shared" si="34"/>
        <v>8.4534016821632214</v>
      </c>
      <c r="Z84" s="100">
        <f t="shared" si="34"/>
        <v>8.5322916030806155</v>
      </c>
      <c r="AB84" s="5"/>
      <c r="AC84" s="6">
        <v>0</v>
      </c>
      <c r="AD84" s="6">
        <v>4.16</v>
      </c>
      <c r="AE84" s="6">
        <v>5.22</v>
      </c>
      <c r="AF84" s="6">
        <v>3.4</v>
      </c>
      <c r="AG84" s="6">
        <v>4.16</v>
      </c>
      <c r="AH84" s="6">
        <v>3.92</v>
      </c>
      <c r="AI84" s="5"/>
      <c r="AJ84" s="5"/>
      <c r="AK84" s="7"/>
      <c r="AL84" s="7"/>
      <c r="AM84" s="7"/>
      <c r="AN84" s="7"/>
      <c r="AO84" s="7"/>
      <c r="AP84" s="7"/>
      <c r="AQ84" s="5"/>
      <c r="AR84" s="5"/>
      <c r="AS84" s="7"/>
    </row>
    <row r="85" spans="3:45">
      <c r="D85" s="5"/>
      <c r="E85" s="5"/>
      <c r="F85" s="5"/>
      <c r="G85" s="5"/>
      <c r="H85" s="5"/>
      <c r="I85" s="5"/>
      <c r="J85" s="5"/>
      <c r="K85" s="5"/>
      <c r="L85" s="5"/>
      <c r="M85" s="6"/>
      <c r="N85" s="5"/>
      <c r="O85" s="5"/>
      <c r="P85" s="5"/>
      <c r="Q85" s="5"/>
      <c r="R85" s="5"/>
      <c r="T85" s="5"/>
      <c r="U85" s="6"/>
      <c r="V85" s="5"/>
      <c r="W85" s="5"/>
      <c r="X85" s="5"/>
      <c r="Y85" s="5"/>
      <c r="Z85" s="5"/>
      <c r="AB85" s="5"/>
      <c r="AC85" s="6">
        <v>0</v>
      </c>
      <c r="AD85" s="6">
        <v>4.16</v>
      </c>
      <c r="AE85" s="6">
        <v>3.2</v>
      </c>
      <c r="AF85" s="6">
        <v>0</v>
      </c>
      <c r="AG85" s="6">
        <v>0</v>
      </c>
      <c r="AH85" s="6">
        <v>4.16</v>
      </c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</row>
    <row r="86" spans="3:45">
      <c r="D86" s="5"/>
      <c r="E86" s="5"/>
      <c r="F86" s="5"/>
      <c r="G86" s="5"/>
      <c r="H86" s="5"/>
      <c r="I86" s="5"/>
      <c r="J86" s="5"/>
      <c r="K86" s="5"/>
      <c r="L86" s="5"/>
      <c r="M86" s="7"/>
      <c r="N86" s="5"/>
      <c r="O86" s="5"/>
      <c r="P86" s="5"/>
      <c r="Q86" s="5"/>
      <c r="R86" s="5"/>
      <c r="T86" s="5"/>
      <c r="U86" s="7"/>
      <c r="V86" s="5"/>
      <c r="W86" s="5"/>
      <c r="X86" s="5"/>
      <c r="Y86" s="5"/>
      <c r="Z86" s="5"/>
      <c r="AB86" s="5"/>
      <c r="AC86" s="6">
        <v>0</v>
      </c>
      <c r="AD86" s="6">
        <v>4</v>
      </c>
      <c r="AE86" s="6">
        <v>3.6</v>
      </c>
      <c r="AF86" s="6">
        <v>4.9000000000000004</v>
      </c>
      <c r="AG86" s="6">
        <v>4.5999999999999996</v>
      </c>
      <c r="AH86" s="6">
        <v>4.16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</row>
    <row r="87" spans="3:45">
      <c r="C87" s="110" t="s">
        <v>188</v>
      </c>
      <c r="D87" s="86" t="s">
        <v>182</v>
      </c>
      <c r="E87" s="86" t="s">
        <v>169</v>
      </c>
      <c r="F87" s="86" t="s">
        <v>170</v>
      </c>
      <c r="G87" s="86" t="s">
        <v>171</v>
      </c>
      <c r="H87" s="86" t="s">
        <v>172</v>
      </c>
      <c r="I87" s="86" t="s">
        <v>173</v>
      </c>
      <c r="J87" s="86" t="s">
        <v>174</v>
      </c>
      <c r="K87" s="5"/>
      <c r="L87" s="86" t="s">
        <v>182</v>
      </c>
      <c r="M87" s="86" t="s">
        <v>169</v>
      </c>
      <c r="N87" s="86" t="s">
        <v>170</v>
      </c>
      <c r="O87" s="86" t="s">
        <v>171</v>
      </c>
      <c r="P87" s="86" t="s">
        <v>172</v>
      </c>
      <c r="Q87" s="86" t="s">
        <v>173</v>
      </c>
      <c r="R87" s="86" t="s">
        <v>174</v>
      </c>
      <c r="T87" s="86" t="s">
        <v>182</v>
      </c>
      <c r="U87" s="86" t="s">
        <v>169</v>
      </c>
      <c r="V87" s="86" t="s">
        <v>170</v>
      </c>
      <c r="W87" s="86" t="s">
        <v>171</v>
      </c>
      <c r="X87" s="86" t="s">
        <v>172</v>
      </c>
      <c r="Y87" s="86" t="s">
        <v>173</v>
      </c>
      <c r="Z87" s="86" t="s">
        <v>174</v>
      </c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</row>
    <row r="88" spans="3:45">
      <c r="D88" s="86">
        <v>1</v>
      </c>
      <c r="E88" s="86">
        <v>6</v>
      </c>
      <c r="F88" s="86">
        <v>6</v>
      </c>
      <c r="G88" s="86">
        <v>7</v>
      </c>
      <c r="H88" s="86">
        <v>8</v>
      </c>
      <c r="I88" s="86">
        <v>8</v>
      </c>
      <c r="J88" s="86">
        <v>7</v>
      </c>
      <c r="K88" s="5"/>
      <c r="L88" s="86">
        <v>1</v>
      </c>
      <c r="M88" s="111">
        <f>E88/E88</f>
        <v>1</v>
      </c>
      <c r="N88" s="111">
        <f>F88/E88</f>
        <v>1</v>
      </c>
      <c r="O88" s="111">
        <f>G88/E88</f>
        <v>1.1666666666666667</v>
      </c>
      <c r="P88" s="111">
        <f>H88/E88</f>
        <v>1.3333333333333333</v>
      </c>
      <c r="Q88" s="111">
        <f>I88/E88</f>
        <v>1.3333333333333333</v>
      </c>
      <c r="R88" s="111">
        <f>J88/E88</f>
        <v>1.1666666666666667</v>
      </c>
      <c r="T88" s="86">
        <v>1</v>
      </c>
      <c r="U88" s="112">
        <v>100</v>
      </c>
      <c r="V88" s="112">
        <v>100</v>
      </c>
      <c r="W88" s="112">
        <v>117</v>
      </c>
      <c r="X88" s="112">
        <v>133</v>
      </c>
      <c r="Y88" s="112">
        <v>133</v>
      </c>
      <c r="Z88" s="112">
        <v>117</v>
      </c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</row>
    <row r="89" spans="3:45">
      <c r="D89" s="86">
        <v>2</v>
      </c>
      <c r="E89" s="86">
        <v>6</v>
      </c>
      <c r="F89" s="86">
        <v>6</v>
      </c>
      <c r="G89" s="86">
        <v>8</v>
      </c>
      <c r="H89" s="86">
        <v>9</v>
      </c>
      <c r="I89" s="86">
        <v>8</v>
      </c>
      <c r="J89" s="86">
        <v>7</v>
      </c>
      <c r="K89" s="5"/>
      <c r="L89" s="86">
        <v>2</v>
      </c>
      <c r="M89" s="111">
        <f>E89/E89</f>
        <v>1</v>
      </c>
      <c r="N89" s="111">
        <f>F89/E89</f>
        <v>1</v>
      </c>
      <c r="O89" s="111">
        <f>G89/E89</f>
        <v>1.3333333333333333</v>
      </c>
      <c r="P89" s="111">
        <f>H89/E89</f>
        <v>1.5</v>
      </c>
      <c r="Q89" s="111">
        <f>I89/E89</f>
        <v>1.3333333333333333</v>
      </c>
      <c r="R89" s="111">
        <f>J89/E89</f>
        <v>1.1666666666666667</v>
      </c>
      <c r="T89" s="86">
        <v>2</v>
      </c>
      <c r="U89" s="112">
        <v>100</v>
      </c>
      <c r="V89" s="112">
        <v>100</v>
      </c>
      <c r="W89" s="112">
        <v>133</v>
      </c>
      <c r="X89" s="112">
        <v>150</v>
      </c>
      <c r="Y89" s="112">
        <v>133</v>
      </c>
      <c r="Z89" s="112">
        <v>117</v>
      </c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</row>
    <row r="90" spans="3:45">
      <c r="D90" s="86">
        <v>3</v>
      </c>
      <c r="E90" s="86">
        <v>6</v>
      </c>
      <c r="F90" s="86">
        <v>7</v>
      </c>
      <c r="G90" s="86">
        <v>8</v>
      </c>
      <c r="H90" s="86">
        <v>9</v>
      </c>
      <c r="I90" s="86">
        <v>9</v>
      </c>
      <c r="J90" s="86">
        <v>8</v>
      </c>
      <c r="K90" s="5"/>
      <c r="L90" s="86">
        <v>3</v>
      </c>
      <c r="M90" s="111">
        <f t="shared" ref="M90:M92" si="35">E90/E90</f>
        <v>1</v>
      </c>
      <c r="N90" s="111">
        <f t="shared" ref="N90:N92" si="36">F90/E90</f>
        <v>1.1666666666666667</v>
      </c>
      <c r="O90" s="111">
        <f t="shared" ref="O90:O92" si="37">G90/E90</f>
        <v>1.3333333333333333</v>
      </c>
      <c r="P90" s="111">
        <f t="shared" ref="P90:P92" si="38">H90/E90</f>
        <v>1.5</v>
      </c>
      <c r="Q90" s="111">
        <f t="shared" ref="Q90:Q92" si="39">I90/E90</f>
        <v>1.5</v>
      </c>
      <c r="R90" s="111">
        <f t="shared" ref="R90:R92" si="40">J90/E90</f>
        <v>1.3333333333333333</v>
      </c>
      <c r="T90" s="86">
        <v>3</v>
      </c>
      <c r="U90" s="112">
        <v>100</v>
      </c>
      <c r="V90" s="112">
        <v>117</v>
      </c>
      <c r="W90" s="112">
        <v>133</v>
      </c>
      <c r="X90" s="112">
        <v>150</v>
      </c>
      <c r="Y90" s="112">
        <v>150</v>
      </c>
      <c r="Z90" s="112">
        <v>133</v>
      </c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</row>
    <row r="91" spans="3:45">
      <c r="D91" s="86">
        <v>4</v>
      </c>
      <c r="E91" s="86">
        <v>6</v>
      </c>
      <c r="F91" s="86">
        <v>7</v>
      </c>
      <c r="G91" s="86">
        <v>9</v>
      </c>
      <c r="H91" s="86">
        <v>9</v>
      </c>
      <c r="I91" s="86">
        <v>9</v>
      </c>
      <c r="J91" s="86">
        <v>7</v>
      </c>
      <c r="K91" s="5"/>
      <c r="L91" s="86">
        <v>4</v>
      </c>
      <c r="M91" s="111">
        <f t="shared" si="35"/>
        <v>1</v>
      </c>
      <c r="N91" s="111">
        <f t="shared" si="36"/>
        <v>1.1666666666666667</v>
      </c>
      <c r="O91" s="111">
        <f t="shared" si="37"/>
        <v>1.5</v>
      </c>
      <c r="P91" s="111">
        <f>H91/E91</f>
        <v>1.5</v>
      </c>
      <c r="Q91" s="111">
        <f t="shared" si="39"/>
        <v>1.5</v>
      </c>
      <c r="R91" s="111">
        <f t="shared" si="40"/>
        <v>1.1666666666666667</v>
      </c>
      <c r="T91" s="86">
        <v>4</v>
      </c>
      <c r="U91" s="112">
        <v>100</v>
      </c>
      <c r="V91" s="112">
        <v>117</v>
      </c>
      <c r="W91" s="112">
        <v>150</v>
      </c>
      <c r="X91" s="112">
        <v>150</v>
      </c>
      <c r="Y91" s="112">
        <v>150</v>
      </c>
      <c r="Z91" s="112">
        <v>117</v>
      </c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</row>
    <row r="92" spans="3:45">
      <c r="D92" s="86">
        <v>5</v>
      </c>
      <c r="E92" s="86">
        <v>6</v>
      </c>
      <c r="F92" s="86">
        <v>7</v>
      </c>
      <c r="G92" s="86">
        <v>8</v>
      </c>
      <c r="H92" s="86">
        <v>9</v>
      </c>
      <c r="I92" s="86">
        <v>9</v>
      </c>
      <c r="J92" s="86">
        <v>8</v>
      </c>
      <c r="K92" s="5"/>
      <c r="L92" s="86">
        <v>5</v>
      </c>
      <c r="M92" s="111">
        <f t="shared" si="35"/>
        <v>1</v>
      </c>
      <c r="N92" s="111">
        <f t="shared" si="36"/>
        <v>1.1666666666666667</v>
      </c>
      <c r="O92" s="111">
        <f t="shared" si="37"/>
        <v>1.3333333333333333</v>
      </c>
      <c r="P92" s="111">
        <f t="shared" si="38"/>
        <v>1.5</v>
      </c>
      <c r="Q92" s="111">
        <f t="shared" si="39"/>
        <v>1.5</v>
      </c>
      <c r="R92" s="111">
        <f t="shared" si="40"/>
        <v>1.3333333333333333</v>
      </c>
      <c r="T92" s="86">
        <v>5</v>
      </c>
      <c r="U92" s="112">
        <v>100</v>
      </c>
      <c r="V92" s="112">
        <v>117</v>
      </c>
      <c r="W92" s="112">
        <v>133</v>
      </c>
      <c r="X92" s="112">
        <v>150</v>
      </c>
      <c r="Y92" s="112">
        <v>150</v>
      </c>
      <c r="Z92" s="112">
        <v>133</v>
      </c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</row>
    <row r="93" spans="3:45">
      <c r="D93" s="86" t="s">
        <v>19</v>
      </c>
      <c r="E93" s="112">
        <f t="shared" ref="E93:J93" si="41">AVERAGE(E88:E92)</f>
        <v>6</v>
      </c>
      <c r="F93" s="112">
        <f t="shared" si="41"/>
        <v>6.6</v>
      </c>
      <c r="G93" s="112">
        <f t="shared" si="41"/>
        <v>8</v>
      </c>
      <c r="H93" s="112">
        <f t="shared" si="41"/>
        <v>8.8000000000000007</v>
      </c>
      <c r="I93" s="112">
        <f t="shared" si="41"/>
        <v>8.6</v>
      </c>
      <c r="J93" s="112">
        <f t="shared" si="41"/>
        <v>7.4</v>
      </c>
      <c r="K93" s="5"/>
      <c r="L93" s="86" t="s">
        <v>19</v>
      </c>
      <c r="M93" s="111">
        <f t="shared" ref="M93:R93" si="42">AVERAGE(M88:M92)</f>
        <v>1</v>
      </c>
      <c r="N93" s="111">
        <f t="shared" si="42"/>
        <v>1.1000000000000001</v>
      </c>
      <c r="O93" s="111">
        <f t="shared" si="42"/>
        <v>1.3333333333333333</v>
      </c>
      <c r="P93" s="111">
        <f t="shared" si="42"/>
        <v>1.4666666666666666</v>
      </c>
      <c r="Q93" s="111">
        <f t="shared" si="42"/>
        <v>1.4333333333333331</v>
      </c>
      <c r="R93" s="111">
        <f t="shared" si="42"/>
        <v>1.2333333333333334</v>
      </c>
      <c r="T93" s="86" t="s">
        <v>19</v>
      </c>
      <c r="U93" s="112">
        <f>AVERAGE(U88:U92)</f>
        <v>100</v>
      </c>
      <c r="V93" s="112">
        <f t="shared" ref="V93:Z93" si="43">AVERAGE(V88:V92)</f>
        <v>110.2</v>
      </c>
      <c r="W93" s="112">
        <f t="shared" si="43"/>
        <v>133.19999999999999</v>
      </c>
      <c r="X93" s="112">
        <f t="shared" si="43"/>
        <v>146.6</v>
      </c>
      <c r="Y93" s="112">
        <f t="shared" si="43"/>
        <v>143.19999999999999</v>
      </c>
      <c r="Z93" s="112">
        <f t="shared" si="43"/>
        <v>123.4</v>
      </c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6"/>
    </row>
    <row r="94" spans="3:45">
      <c r="D94" s="86" t="s">
        <v>49</v>
      </c>
      <c r="E94" s="111">
        <f t="shared" ref="E94:J94" si="44">STDEV(E88:E92)</f>
        <v>0</v>
      </c>
      <c r="F94" s="111">
        <f t="shared" si="44"/>
        <v>0.54772255750516619</v>
      </c>
      <c r="G94" s="111">
        <f t="shared" si="44"/>
        <v>0.70710678118654757</v>
      </c>
      <c r="H94" s="111">
        <f t="shared" si="44"/>
        <v>0.44721359549995793</v>
      </c>
      <c r="I94" s="111">
        <f t="shared" si="44"/>
        <v>0.54772255750516619</v>
      </c>
      <c r="J94" s="111">
        <f t="shared" si="44"/>
        <v>0.54772255750516607</v>
      </c>
      <c r="K94" s="5"/>
      <c r="L94" s="86" t="s">
        <v>5</v>
      </c>
      <c r="M94" s="113">
        <f>STDEV(M88:M92)</f>
        <v>0</v>
      </c>
      <c r="N94" s="113">
        <f>STDEV(N88:N92)/SQRT(5)</f>
        <v>4.0824829046386318E-2</v>
      </c>
      <c r="O94" s="113">
        <f>STDEV(O88:O92)/SQRT(5)</f>
        <v>5.2704627669472974E-2</v>
      </c>
      <c r="P94" s="113">
        <f>STDEV(P88:P92)/SQRT(5)</f>
        <v>3.3333333333333347E-2</v>
      </c>
      <c r="Q94" s="113">
        <f>STDEV(Q88:Q92)/SQRT(5)</f>
        <v>4.0824829046386318E-2</v>
      </c>
      <c r="R94" s="113">
        <f>STDEV(R88:R92)/SQRT(5)</f>
        <v>4.0824829046386263E-2</v>
      </c>
      <c r="T94" s="86" t="s">
        <v>5</v>
      </c>
      <c r="U94" s="111">
        <f>STDEV(U88:U92)/SQRT(5)</f>
        <v>0</v>
      </c>
      <c r="V94" s="111">
        <f t="shared" ref="V94:Z94" si="45">STDEV(V88:V92)/SQRT(5)</f>
        <v>4.1641325627314032</v>
      </c>
      <c r="W94" s="111">
        <f t="shared" si="45"/>
        <v>5.2191953402799562</v>
      </c>
      <c r="X94" s="111">
        <f t="shared" si="45"/>
        <v>3.3999999999999995</v>
      </c>
      <c r="Y94" s="111">
        <f t="shared" si="45"/>
        <v>4.1641325627314023</v>
      </c>
      <c r="Z94" s="111">
        <f t="shared" si="45"/>
        <v>3.9191835884530843</v>
      </c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</row>
    <row r="95" spans="3:45"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T95" s="5"/>
      <c r="U95" s="5"/>
      <c r="V95" s="5"/>
      <c r="W95" s="5"/>
      <c r="X95" s="5"/>
      <c r="Y95" s="5"/>
      <c r="Z95" s="5"/>
      <c r="AB95" s="5"/>
      <c r="AC95" s="5"/>
      <c r="AD95" s="5"/>
      <c r="AE95" s="5"/>
      <c r="AF95" s="5"/>
      <c r="AG95" s="5"/>
      <c r="AH95" s="5"/>
      <c r="AI95" s="5"/>
      <c r="AJ95" s="5"/>
      <c r="AK95" s="7"/>
      <c r="AL95" s="7"/>
      <c r="AM95" s="7"/>
      <c r="AN95" s="7"/>
      <c r="AO95" s="7"/>
      <c r="AP95" s="7"/>
      <c r="AQ95" s="5"/>
      <c r="AR95" s="5"/>
      <c r="AS95" s="5"/>
    </row>
    <row r="96" spans="3:45"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T96" s="5"/>
      <c r="U96" s="5"/>
      <c r="V96" s="5"/>
      <c r="W96" s="5"/>
      <c r="X96" s="5"/>
      <c r="Y96" s="5"/>
      <c r="Z96" s="5"/>
      <c r="AB96" s="5"/>
      <c r="AC96" s="5"/>
      <c r="AD96" s="5"/>
      <c r="AE96" s="5"/>
      <c r="AF96" s="5"/>
      <c r="AG96" s="5"/>
      <c r="AH96" s="5"/>
      <c r="AI96" s="5"/>
      <c r="AJ96" s="5"/>
      <c r="AK96" s="7"/>
      <c r="AL96" s="7"/>
      <c r="AM96" s="7"/>
      <c r="AN96" s="7"/>
      <c r="AO96" s="7"/>
      <c r="AP96" s="7"/>
      <c r="AQ96" s="5"/>
      <c r="AR96" s="5"/>
      <c r="AS96" s="5"/>
    </row>
    <row r="97" spans="3:45">
      <c r="C97" s="114" t="s">
        <v>189</v>
      </c>
      <c r="D97" s="87" t="s">
        <v>182</v>
      </c>
      <c r="E97" s="87" t="s">
        <v>169</v>
      </c>
      <c r="F97" s="87" t="s">
        <v>170</v>
      </c>
      <c r="G97" s="87" t="s">
        <v>171</v>
      </c>
      <c r="H97" s="87" t="s">
        <v>172</v>
      </c>
      <c r="I97" s="87" t="s">
        <v>173</v>
      </c>
      <c r="J97" s="87" t="s">
        <v>174</v>
      </c>
      <c r="K97" s="5"/>
      <c r="L97" s="87" t="s">
        <v>182</v>
      </c>
      <c r="M97" s="87" t="s">
        <v>169</v>
      </c>
      <c r="N97" s="87" t="s">
        <v>170</v>
      </c>
      <c r="O97" s="87" t="s">
        <v>171</v>
      </c>
      <c r="P97" s="87" t="s">
        <v>172</v>
      </c>
      <c r="Q97" s="87" t="s">
        <v>173</v>
      </c>
      <c r="R97" s="87" t="s">
        <v>174</v>
      </c>
      <c r="T97" s="87" t="s">
        <v>182</v>
      </c>
      <c r="U97" s="87" t="s">
        <v>169</v>
      </c>
      <c r="V97" s="87" t="s">
        <v>170</v>
      </c>
      <c r="W97" s="87" t="s">
        <v>171</v>
      </c>
      <c r="X97" s="87" t="s">
        <v>172</v>
      </c>
      <c r="Y97" s="87" t="s">
        <v>173</v>
      </c>
      <c r="Z97" s="87" t="s">
        <v>174</v>
      </c>
      <c r="AB97" s="5"/>
      <c r="AC97" s="7"/>
      <c r="AD97" s="7"/>
      <c r="AE97" s="7"/>
      <c r="AF97" s="7"/>
      <c r="AG97" s="7"/>
      <c r="AH97" s="7"/>
      <c r="AI97" s="5"/>
    </row>
    <row r="98" spans="3:45">
      <c r="D98" s="87">
        <v>1</v>
      </c>
      <c r="E98" s="87">
        <v>6</v>
      </c>
      <c r="F98" s="87">
        <v>7</v>
      </c>
      <c r="G98" s="87">
        <v>8</v>
      </c>
      <c r="H98" s="87">
        <v>8</v>
      </c>
      <c r="I98" s="87">
        <v>8</v>
      </c>
      <c r="J98" s="87">
        <v>7</v>
      </c>
      <c r="K98" s="5"/>
      <c r="L98" s="87">
        <v>1</v>
      </c>
      <c r="M98" s="115">
        <f>E98/E98</f>
        <v>1</v>
      </c>
      <c r="N98" s="115">
        <f>F98/E98</f>
        <v>1.1666666666666667</v>
      </c>
      <c r="O98" s="115">
        <f>G98/E98</f>
        <v>1.3333333333333333</v>
      </c>
      <c r="P98" s="115">
        <f>H98/E98</f>
        <v>1.3333333333333333</v>
      </c>
      <c r="Q98" s="115">
        <f>I98/E98</f>
        <v>1.3333333333333333</v>
      </c>
      <c r="R98" s="115">
        <f>J98/E98</f>
        <v>1.1666666666666667</v>
      </c>
      <c r="T98" s="87">
        <v>1</v>
      </c>
      <c r="U98" s="116">
        <v>100</v>
      </c>
      <c r="V98" s="116">
        <v>117</v>
      </c>
      <c r="W98" s="116">
        <v>133</v>
      </c>
      <c r="X98" s="116">
        <v>133</v>
      </c>
      <c r="Y98" s="116">
        <v>133</v>
      </c>
      <c r="Z98" s="116">
        <v>117</v>
      </c>
      <c r="AB98" s="5"/>
      <c r="AC98" s="7"/>
      <c r="AD98" s="7"/>
      <c r="AE98" s="7"/>
      <c r="AF98" s="7"/>
      <c r="AG98" s="7"/>
      <c r="AH98" s="7"/>
      <c r="AI98" s="5"/>
    </row>
    <row r="99" spans="3:45">
      <c r="D99" s="87">
        <v>2</v>
      </c>
      <c r="E99" s="87">
        <v>6</v>
      </c>
      <c r="F99" s="87">
        <v>6</v>
      </c>
      <c r="G99" s="87">
        <v>7</v>
      </c>
      <c r="H99" s="87">
        <v>8</v>
      </c>
      <c r="I99" s="87">
        <v>8</v>
      </c>
      <c r="J99" s="87">
        <v>6</v>
      </c>
      <c r="K99" s="5"/>
      <c r="L99" s="87">
        <v>2</v>
      </c>
      <c r="M99" s="115">
        <f>E99/E99</f>
        <v>1</v>
      </c>
      <c r="N99" s="115">
        <f>F99/E99</f>
        <v>1</v>
      </c>
      <c r="O99" s="115">
        <f>G99/E99</f>
        <v>1.1666666666666667</v>
      </c>
      <c r="P99" s="115">
        <f>H99/E99</f>
        <v>1.3333333333333333</v>
      </c>
      <c r="Q99" s="115">
        <f>I99/E99</f>
        <v>1.3333333333333333</v>
      </c>
      <c r="R99" s="115">
        <f>J99/E99</f>
        <v>1</v>
      </c>
      <c r="T99" s="87">
        <v>2</v>
      </c>
      <c r="U99" s="116">
        <v>100</v>
      </c>
      <c r="V99" s="116">
        <v>100</v>
      </c>
      <c r="W99" s="116">
        <v>117</v>
      </c>
      <c r="X99" s="116">
        <v>133</v>
      </c>
      <c r="Y99" s="116">
        <v>133</v>
      </c>
      <c r="Z99" s="116">
        <v>100</v>
      </c>
      <c r="AB99" s="5"/>
      <c r="AC99" s="5"/>
      <c r="AD99" s="5"/>
      <c r="AE99" s="5"/>
      <c r="AF99" s="5"/>
      <c r="AG99" s="5"/>
      <c r="AH99" s="5"/>
      <c r="AI99" s="5"/>
      <c r="AK99" s="1"/>
      <c r="AL99" s="1"/>
      <c r="AM99" s="1"/>
      <c r="AN99" s="1"/>
      <c r="AO99" s="1"/>
      <c r="AP99" s="1"/>
    </row>
    <row r="100" spans="3:45">
      <c r="D100" s="87">
        <v>3</v>
      </c>
      <c r="E100" s="87">
        <v>6</v>
      </c>
      <c r="F100" s="87">
        <v>6</v>
      </c>
      <c r="G100" s="87">
        <v>7</v>
      </c>
      <c r="H100" s="87">
        <v>8</v>
      </c>
      <c r="I100" s="87">
        <v>8</v>
      </c>
      <c r="J100" s="87">
        <v>7</v>
      </c>
      <c r="K100" s="5"/>
      <c r="L100" s="87">
        <v>3</v>
      </c>
      <c r="M100" s="115">
        <f t="shared" ref="M100:M102" si="46">E100/E100</f>
        <v>1</v>
      </c>
      <c r="N100" s="115">
        <f t="shared" ref="N100:N102" si="47">F100/E100</f>
        <v>1</v>
      </c>
      <c r="O100" s="115">
        <f t="shared" ref="O100:O102" si="48">G100/E100</f>
        <v>1.1666666666666667</v>
      </c>
      <c r="P100" s="115">
        <f t="shared" ref="P100:P102" si="49">H100/E100</f>
        <v>1.3333333333333333</v>
      </c>
      <c r="Q100" s="115">
        <f t="shared" ref="Q100:Q102" si="50">I100/E100</f>
        <v>1.3333333333333333</v>
      </c>
      <c r="R100" s="115">
        <f t="shared" ref="R100:R102" si="51">J100/E100</f>
        <v>1.1666666666666667</v>
      </c>
      <c r="T100" s="87">
        <v>3</v>
      </c>
      <c r="U100" s="116">
        <v>100</v>
      </c>
      <c r="V100" s="116">
        <v>100</v>
      </c>
      <c r="W100" s="116">
        <v>117</v>
      </c>
      <c r="X100" s="116">
        <v>133</v>
      </c>
      <c r="Y100" s="116">
        <v>133</v>
      </c>
      <c r="Z100" s="116">
        <v>117</v>
      </c>
      <c r="AB100" s="5"/>
      <c r="AC100" s="5"/>
      <c r="AD100" s="5"/>
      <c r="AE100" s="5"/>
      <c r="AF100" s="5"/>
      <c r="AG100" s="5"/>
      <c r="AH100" s="5"/>
      <c r="AI100" s="5"/>
    </row>
    <row r="101" spans="3:45">
      <c r="D101" s="87">
        <v>4</v>
      </c>
      <c r="E101" s="87">
        <v>6</v>
      </c>
      <c r="F101" s="87">
        <v>7</v>
      </c>
      <c r="G101" s="87">
        <v>7</v>
      </c>
      <c r="H101" s="87">
        <v>8</v>
      </c>
      <c r="I101" s="87">
        <v>8</v>
      </c>
      <c r="J101" s="87">
        <v>6</v>
      </c>
      <c r="K101" s="5"/>
      <c r="L101" s="87">
        <v>4</v>
      </c>
      <c r="M101" s="115">
        <f t="shared" si="46"/>
        <v>1</v>
      </c>
      <c r="N101" s="115">
        <f t="shared" si="47"/>
        <v>1.1666666666666667</v>
      </c>
      <c r="O101" s="115">
        <f t="shared" si="48"/>
        <v>1.1666666666666667</v>
      </c>
      <c r="P101" s="115">
        <f t="shared" si="49"/>
        <v>1.3333333333333333</v>
      </c>
      <c r="Q101" s="115">
        <f t="shared" si="50"/>
        <v>1.3333333333333333</v>
      </c>
      <c r="R101" s="115">
        <f t="shared" si="51"/>
        <v>1</v>
      </c>
      <c r="T101" s="87">
        <v>4</v>
      </c>
      <c r="U101" s="116">
        <v>100</v>
      </c>
      <c r="V101" s="116">
        <v>117</v>
      </c>
      <c r="W101" s="116">
        <v>117</v>
      </c>
      <c r="X101" s="116">
        <v>133</v>
      </c>
      <c r="Y101" s="116">
        <v>133</v>
      </c>
      <c r="Z101" s="116">
        <v>100</v>
      </c>
      <c r="AB101" s="5"/>
      <c r="AC101" s="5"/>
      <c r="AD101" s="5"/>
      <c r="AE101" s="5"/>
      <c r="AF101" s="5"/>
      <c r="AG101" s="5"/>
      <c r="AH101" s="5"/>
      <c r="AI101" s="5"/>
    </row>
    <row r="102" spans="3:45">
      <c r="D102" s="87">
        <v>5</v>
      </c>
      <c r="E102" s="87">
        <v>6</v>
      </c>
      <c r="F102" s="87">
        <v>6</v>
      </c>
      <c r="G102" s="87">
        <v>7</v>
      </c>
      <c r="H102" s="87">
        <v>8</v>
      </c>
      <c r="I102" s="87">
        <v>8</v>
      </c>
      <c r="J102" s="87">
        <v>6</v>
      </c>
      <c r="K102" s="5"/>
      <c r="L102" s="87">
        <v>5</v>
      </c>
      <c r="M102" s="115">
        <f t="shared" si="46"/>
        <v>1</v>
      </c>
      <c r="N102" s="115">
        <f t="shared" si="47"/>
        <v>1</v>
      </c>
      <c r="O102" s="115">
        <f t="shared" si="48"/>
        <v>1.1666666666666667</v>
      </c>
      <c r="P102" s="115">
        <f t="shared" si="49"/>
        <v>1.3333333333333333</v>
      </c>
      <c r="Q102" s="115">
        <f t="shared" si="50"/>
        <v>1.3333333333333333</v>
      </c>
      <c r="R102" s="115">
        <f t="shared" si="51"/>
        <v>1</v>
      </c>
      <c r="T102" s="87">
        <v>5</v>
      </c>
      <c r="U102" s="116">
        <v>100</v>
      </c>
      <c r="V102" s="116">
        <v>100</v>
      </c>
      <c r="W102" s="116">
        <v>117</v>
      </c>
      <c r="X102" s="116">
        <v>133</v>
      </c>
      <c r="Y102" s="116">
        <v>133</v>
      </c>
      <c r="Z102" s="116">
        <v>100</v>
      </c>
      <c r="AB102" s="5"/>
      <c r="AC102" s="5"/>
      <c r="AD102" s="5"/>
      <c r="AE102" s="5"/>
      <c r="AF102" s="5"/>
      <c r="AG102" s="5"/>
      <c r="AH102" s="5"/>
      <c r="AI102" s="5"/>
    </row>
    <row r="103" spans="3:45">
      <c r="D103" s="87" t="s">
        <v>19</v>
      </c>
      <c r="E103" s="116">
        <f t="shared" ref="E103:J103" si="52">AVERAGE(E98:E102)</f>
        <v>6</v>
      </c>
      <c r="F103" s="116">
        <f t="shared" si="52"/>
        <v>6.4</v>
      </c>
      <c r="G103" s="116">
        <f t="shared" si="52"/>
        <v>7.2</v>
      </c>
      <c r="H103" s="116">
        <f t="shared" si="52"/>
        <v>8</v>
      </c>
      <c r="I103" s="116">
        <f t="shared" si="52"/>
        <v>8</v>
      </c>
      <c r="J103" s="116">
        <f t="shared" si="52"/>
        <v>6.4</v>
      </c>
      <c r="K103" s="5"/>
      <c r="L103" s="87" t="s">
        <v>19</v>
      </c>
      <c r="M103" s="117">
        <f t="shared" ref="M103:R103" si="53">AVERAGE(M98:M102)</f>
        <v>1</v>
      </c>
      <c r="N103" s="117">
        <f t="shared" si="53"/>
        <v>1.0666666666666669</v>
      </c>
      <c r="O103" s="117">
        <f t="shared" si="53"/>
        <v>1.2000000000000002</v>
      </c>
      <c r="P103" s="117">
        <f t="shared" si="53"/>
        <v>1.3333333333333333</v>
      </c>
      <c r="Q103" s="117">
        <f t="shared" si="53"/>
        <v>1.3333333333333333</v>
      </c>
      <c r="R103" s="117">
        <f t="shared" si="53"/>
        <v>1.0666666666666669</v>
      </c>
      <c r="T103" s="87" t="s">
        <v>19</v>
      </c>
      <c r="U103" s="92">
        <f t="shared" ref="U103:Z103" si="54">AVERAGE(U98:U102)</f>
        <v>100</v>
      </c>
      <c r="V103" s="92">
        <f t="shared" si="54"/>
        <v>106.8</v>
      </c>
      <c r="W103" s="92">
        <f t="shared" si="54"/>
        <v>120.2</v>
      </c>
      <c r="X103" s="92">
        <f t="shared" si="54"/>
        <v>133</v>
      </c>
      <c r="Y103" s="92">
        <f t="shared" si="54"/>
        <v>133</v>
      </c>
      <c r="Z103" s="92">
        <f t="shared" si="54"/>
        <v>106.8</v>
      </c>
      <c r="AB103" s="5"/>
      <c r="AC103" s="5"/>
      <c r="AD103" s="5"/>
      <c r="AE103" s="5"/>
      <c r="AF103" s="5"/>
      <c r="AG103" s="5"/>
      <c r="AH103" s="5"/>
      <c r="AI103" s="5"/>
    </row>
    <row r="104" spans="3:45">
      <c r="D104" s="87" t="s">
        <v>49</v>
      </c>
      <c r="E104" s="115">
        <f t="shared" ref="E104:J104" si="55">STDEV(E98:E102)</f>
        <v>0</v>
      </c>
      <c r="F104" s="115">
        <f t="shared" si="55"/>
        <v>0.54772255750516619</v>
      </c>
      <c r="G104" s="115">
        <f t="shared" si="55"/>
        <v>0.44721359549995787</v>
      </c>
      <c r="H104" s="115">
        <f t="shared" si="55"/>
        <v>0</v>
      </c>
      <c r="I104" s="115">
        <f t="shared" si="55"/>
        <v>0</v>
      </c>
      <c r="J104" s="115">
        <f t="shared" si="55"/>
        <v>0.54772255750516619</v>
      </c>
      <c r="K104" s="5"/>
      <c r="L104" s="87" t="s">
        <v>5</v>
      </c>
      <c r="M104" s="118">
        <f t="shared" ref="M104" si="56">STDEV(M98:M102)</f>
        <v>0</v>
      </c>
      <c r="N104" s="118">
        <f>STDEV(N98:N102)/SQRT(5)</f>
        <v>4.0824829046386318E-2</v>
      </c>
      <c r="O104" s="118">
        <f t="shared" ref="O104:R104" si="57">STDEV(O98:O102)/SQRT(5)</f>
        <v>3.3333333333333305E-2</v>
      </c>
      <c r="P104" s="118">
        <f t="shared" si="57"/>
        <v>0</v>
      </c>
      <c r="Q104" s="118">
        <f t="shared" si="57"/>
        <v>0</v>
      </c>
      <c r="R104" s="118">
        <f t="shared" si="57"/>
        <v>4.0824829046386318E-2</v>
      </c>
      <c r="T104" s="87" t="s">
        <v>5</v>
      </c>
      <c r="U104" s="115">
        <f>STDEV(U98:U102)/SQRT(5)</f>
        <v>0</v>
      </c>
      <c r="V104" s="115">
        <f t="shared" ref="V104:Z104" si="58">STDEV(V98:V102)/SQRT(5)</f>
        <v>4.1641325627314032</v>
      </c>
      <c r="W104" s="115">
        <f t="shared" si="58"/>
        <v>3.1999999999999993</v>
      </c>
      <c r="X104" s="115">
        <f t="shared" si="58"/>
        <v>0</v>
      </c>
      <c r="Y104" s="115">
        <f t="shared" si="58"/>
        <v>0</v>
      </c>
      <c r="Z104" s="115">
        <f t="shared" si="58"/>
        <v>4.1641325627314032</v>
      </c>
      <c r="AB104" s="5"/>
      <c r="AC104" s="5"/>
      <c r="AD104" s="5"/>
      <c r="AE104" s="5"/>
      <c r="AF104" s="5"/>
      <c r="AG104" s="5"/>
      <c r="AH104" s="5"/>
      <c r="AI104" s="5"/>
    </row>
    <row r="105" spans="3:45"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T105" s="5"/>
      <c r="U105" s="5"/>
      <c r="V105" s="5"/>
      <c r="W105" s="5"/>
      <c r="X105" s="5"/>
      <c r="Y105" s="5"/>
      <c r="Z105" s="5"/>
      <c r="AB105" s="5"/>
      <c r="AC105" s="5"/>
      <c r="AD105" s="5"/>
      <c r="AE105" s="5"/>
      <c r="AF105" s="5"/>
      <c r="AG105" s="5"/>
      <c r="AH105" s="5"/>
      <c r="AI105" s="5"/>
    </row>
    <row r="106" spans="3:45"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T106" s="5"/>
      <c r="U106" s="5"/>
      <c r="V106" s="5"/>
      <c r="W106" s="5"/>
      <c r="X106" s="5"/>
      <c r="Y106" s="5"/>
      <c r="Z106" s="5"/>
      <c r="AB106" s="5"/>
      <c r="AC106" s="5"/>
      <c r="AD106" s="5"/>
      <c r="AE106" s="5"/>
      <c r="AF106" s="5"/>
      <c r="AG106" s="5"/>
      <c r="AH106" s="5"/>
      <c r="AI106" s="5"/>
    </row>
    <row r="107" spans="3:45">
      <c r="C107" s="119" t="s">
        <v>190</v>
      </c>
      <c r="D107" s="88" t="s">
        <v>182</v>
      </c>
      <c r="E107" s="88" t="s">
        <v>169</v>
      </c>
      <c r="F107" s="88" t="s">
        <v>170</v>
      </c>
      <c r="G107" s="88" t="s">
        <v>171</v>
      </c>
      <c r="H107" s="88" t="s">
        <v>172</v>
      </c>
      <c r="I107" s="88" t="s">
        <v>173</v>
      </c>
      <c r="J107" s="88" t="s">
        <v>174</v>
      </c>
      <c r="K107" s="5"/>
      <c r="L107" s="88" t="s">
        <v>182</v>
      </c>
      <c r="M107" s="88" t="s">
        <v>169</v>
      </c>
      <c r="N107" s="88" t="s">
        <v>170</v>
      </c>
      <c r="O107" s="88" t="s">
        <v>171</v>
      </c>
      <c r="P107" s="88" t="s">
        <v>172</v>
      </c>
      <c r="Q107" s="88" t="s">
        <v>173</v>
      </c>
      <c r="R107" s="88" t="s">
        <v>174</v>
      </c>
      <c r="T107" s="88" t="s">
        <v>182</v>
      </c>
      <c r="U107" s="88" t="s">
        <v>169</v>
      </c>
      <c r="V107" s="88" t="s">
        <v>170</v>
      </c>
      <c r="W107" s="88" t="s">
        <v>171</v>
      </c>
      <c r="X107" s="88" t="s">
        <v>172</v>
      </c>
      <c r="Y107" s="88" t="s">
        <v>173</v>
      </c>
      <c r="Z107" s="88" t="s">
        <v>174</v>
      </c>
      <c r="AB107" s="5"/>
      <c r="AC107" s="5"/>
      <c r="AD107" s="5"/>
      <c r="AE107" s="5"/>
      <c r="AF107" s="5"/>
      <c r="AG107" s="5"/>
      <c r="AH107" s="5"/>
      <c r="AI107" s="5"/>
    </row>
    <row r="108" spans="3:45">
      <c r="D108" s="88">
        <v>1</v>
      </c>
      <c r="E108" s="88">
        <v>6</v>
      </c>
      <c r="F108" s="88">
        <v>6</v>
      </c>
      <c r="G108" s="88">
        <v>7</v>
      </c>
      <c r="H108" s="88">
        <v>8</v>
      </c>
      <c r="I108" s="88">
        <v>7</v>
      </c>
      <c r="J108" s="88">
        <v>6</v>
      </c>
      <c r="K108" s="5"/>
      <c r="L108" s="88">
        <v>1</v>
      </c>
      <c r="M108" s="120">
        <f>E108/E108</f>
        <v>1</v>
      </c>
      <c r="N108" s="120">
        <f>F108/E108</f>
        <v>1</v>
      </c>
      <c r="O108" s="120">
        <f>G108/E108</f>
        <v>1.1666666666666667</v>
      </c>
      <c r="P108" s="120">
        <f>H108/E108</f>
        <v>1.3333333333333333</v>
      </c>
      <c r="Q108" s="120">
        <f>I108/E108</f>
        <v>1.1666666666666667</v>
      </c>
      <c r="R108" s="120">
        <f>J108/E108</f>
        <v>1</v>
      </c>
      <c r="T108" s="88">
        <v>1</v>
      </c>
      <c r="U108" s="121">
        <v>100</v>
      </c>
      <c r="V108" s="121">
        <v>100</v>
      </c>
      <c r="W108" s="121">
        <v>117</v>
      </c>
      <c r="X108" s="121">
        <v>133</v>
      </c>
      <c r="Y108" s="121">
        <v>117</v>
      </c>
      <c r="Z108" s="121">
        <v>100</v>
      </c>
      <c r="AB108" s="5"/>
      <c r="AC108" s="5"/>
      <c r="AD108" s="5"/>
      <c r="AE108" s="5"/>
      <c r="AF108" s="5"/>
      <c r="AG108" s="5"/>
      <c r="AH108" s="5"/>
      <c r="AI108" s="5"/>
    </row>
    <row r="109" spans="3:45">
      <c r="D109" s="88">
        <v>2</v>
      </c>
      <c r="E109" s="88">
        <v>6</v>
      </c>
      <c r="F109" s="88">
        <v>6</v>
      </c>
      <c r="G109" s="88">
        <v>7</v>
      </c>
      <c r="H109" s="88">
        <v>7</v>
      </c>
      <c r="I109" s="88">
        <v>7</v>
      </c>
      <c r="J109" s="88">
        <v>5</v>
      </c>
      <c r="K109" s="5"/>
      <c r="L109" s="88">
        <v>2</v>
      </c>
      <c r="M109" s="120">
        <f>E109/E109</f>
        <v>1</v>
      </c>
      <c r="N109" s="120">
        <f>F109/E109</f>
        <v>1</v>
      </c>
      <c r="O109" s="120">
        <f>G109/E109</f>
        <v>1.1666666666666667</v>
      </c>
      <c r="P109" s="120">
        <f>H109/E109</f>
        <v>1.1666666666666667</v>
      </c>
      <c r="Q109" s="120">
        <f>I109/E109</f>
        <v>1.1666666666666667</v>
      </c>
      <c r="R109" s="120">
        <f>J109/E109</f>
        <v>0.83333333333333337</v>
      </c>
      <c r="T109" s="88">
        <v>2</v>
      </c>
      <c r="U109" s="121">
        <v>100</v>
      </c>
      <c r="V109" s="121">
        <v>100</v>
      </c>
      <c r="W109" s="121">
        <v>117</v>
      </c>
      <c r="X109" s="121">
        <v>117</v>
      </c>
      <c r="Y109" s="121">
        <v>117</v>
      </c>
      <c r="Z109" s="121">
        <v>83</v>
      </c>
      <c r="AB109" s="5"/>
      <c r="AC109" s="7"/>
      <c r="AD109" s="7"/>
      <c r="AE109" s="7"/>
      <c r="AF109" s="7"/>
      <c r="AG109" s="7"/>
      <c r="AH109" s="7"/>
      <c r="AI109" s="5"/>
    </row>
    <row r="110" spans="3:45">
      <c r="D110" s="88">
        <v>3</v>
      </c>
      <c r="E110" s="88">
        <v>6</v>
      </c>
      <c r="F110" s="88">
        <v>6</v>
      </c>
      <c r="G110" s="88">
        <v>6</v>
      </c>
      <c r="H110" s="88">
        <v>7</v>
      </c>
      <c r="I110" s="88">
        <v>7</v>
      </c>
      <c r="J110" s="88">
        <v>5</v>
      </c>
      <c r="K110" s="5"/>
      <c r="L110" s="88">
        <v>3</v>
      </c>
      <c r="M110" s="120">
        <f t="shared" ref="M110:M112" si="59">E110/E110</f>
        <v>1</v>
      </c>
      <c r="N110" s="120">
        <f t="shared" ref="N110:N112" si="60">F110/E110</f>
        <v>1</v>
      </c>
      <c r="O110" s="120">
        <f t="shared" ref="O110:O112" si="61">G110/E110</f>
        <v>1</v>
      </c>
      <c r="P110" s="120">
        <f t="shared" ref="P110:P111" si="62">H110/E110</f>
        <v>1.1666666666666667</v>
      </c>
      <c r="Q110" s="120">
        <f t="shared" ref="Q110:Q112" si="63">I110/E110</f>
        <v>1.1666666666666667</v>
      </c>
      <c r="R110" s="120">
        <f t="shared" ref="R110:R112" si="64">J110/E110</f>
        <v>0.83333333333333337</v>
      </c>
      <c r="T110" s="88">
        <v>3</v>
      </c>
      <c r="U110" s="121">
        <v>100</v>
      </c>
      <c r="V110" s="121">
        <v>100</v>
      </c>
      <c r="W110" s="121">
        <v>100</v>
      </c>
      <c r="X110" s="121">
        <v>117</v>
      </c>
      <c r="Y110" s="121">
        <v>117</v>
      </c>
      <c r="Z110" s="121">
        <v>83</v>
      </c>
      <c r="AB110" s="5"/>
      <c r="AC110" s="7"/>
      <c r="AD110" s="7"/>
      <c r="AE110" s="7"/>
      <c r="AF110" s="7"/>
      <c r="AG110" s="7"/>
      <c r="AH110" s="7"/>
      <c r="AI110" s="5"/>
    </row>
    <row r="111" spans="3:45">
      <c r="D111" s="88">
        <v>4</v>
      </c>
      <c r="E111" s="88">
        <v>6</v>
      </c>
      <c r="F111" s="88">
        <v>6</v>
      </c>
      <c r="G111" s="88">
        <v>7</v>
      </c>
      <c r="H111" s="88">
        <v>7</v>
      </c>
      <c r="I111" s="88">
        <v>7</v>
      </c>
      <c r="J111" s="88">
        <v>6</v>
      </c>
      <c r="K111" s="5"/>
      <c r="L111" s="88">
        <v>4</v>
      </c>
      <c r="M111" s="120">
        <f t="shared" si="59"/>
        <v>1</v>
      </c>
      <c r="N111" s="120">
        <f t="shared" si="60"/>
        <v>1</v>
      </c>
      <c r="O111" s="120">
        <f t="shared" si="61"/>
        <v>1.1666666666666667</v>
      </c>
      <c r="P111" s="120">
        <f t="shared" si="62"/>
        <v>1.1666666666666667</v>
      </c>
      <c r="Q111" s="120">
        <f t="shared" si="63"/>
        <v>1.1666666666666667</v>
      </c>
      <c r="R111" s="120">
        <f t="shared" si="64"/>
        <v>1</v>
      </c>
      <c r="T111" s="88">
        <v>4</v>
      </c>
      <c r="U111" s="121">
        <v>100</v>
      </c>
      <c r="V111" s="121">
        <v>100</v>
      </c>
      <c r="W111" s="121">
        <v>117</v>
      </c>
      <c r="X111" s="121">
        <v>117</v>
      </c>
      <c r="Y111" s="121">
        <v>117</v>
      </c>
      <c r="Z111" s="121">
        <v>100</v>
      </c>
      <c r="AB111" s="5"/>
      <c r="AC111" s="5"/>
      <c r="AD111" s="5"/>
      <c r="AE111" s="5"/>
      <c r="AF111" s="5"/>
      <c r="AG111" s="5"/>
      <c r="AH111" s="5"/>
      <c r="AI111" s="5"/>
    </row>
    <row r="112" spans="3:45">
      <c r="D112" s="88">
        <v>5</v>
      </c>
      <c r="E112" s="88">
        <v>5</v>
      </c>
      <c r="F112" s="88">
        <v>6</v>
      </c>
      <c r="G112" s="88">
        <v>6</v>
      </c>
      <c r="H112" s="88">
        <v>7</v>
      </c>
      <c r="I112" s="88">
        <v>7</v>
      </c>
      <c r="J112" s="88">
        <v>5</v>
      </c>
      <c r="K112" s="5"/>
      <c r="L112" s="88">
        <v>5</v>
      </c>
      <c r="M112" s="120">
        <f t="shared" si="59"/>
        <v>1</v>
      </c>
      <c r="N112" s="120">
        <f t="shared" si="60"/>
        <v>1.2</v>
      </c>
      <c r="O112" s="120">
        <f t="shared" si="61"/>
        <v>1.2</v>
      </c>
      <c r="P112" s="120">
        <f>H112/E112</f>
        <v>1.4</v>
      </c>
      <c r="Q112" s="120">
        <f t="shared" si="63"/>
        <v>1.4</v>
      </c>
      <c r="R112" s="120">
        <f t="shared" si="64"/>
        <v>1</v>
      </c>
      <c r="T112" s="88">
        <v>5</v>
      </c>
      <c r="U112" s="121">
        <v>100</v>
      </c>
      <c r="V112" s="121">
        <v>120</v>
      </c>
      <c r="W112" s="121">
        <v>120</v>
      </c>
      <c r="X112" s="121">
        <v>140</v>
      </c>
      <c r="Y112" s="121">
        <v>140</v>
      </c>
      <c r="Z112" s="121">
        <v>100</v>
      </c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</row>
    <row r="113" spans="3:45">
      <c r="D113" s="88" t="s">
        <v>19</v>
      </c>
      <c r="E113" s="121">
        <f t="shared" ref="E113:J113" si="65">AVERAGE(E108:E112)</f>
        <v>5.8</v>
      </c>
      <c r="F113" s="121">
        <f t="shared" si="65"/>
        <v>6</v>
      </c>
      <c r="G113" s="121">
        <f t="shared" si="65"/>
        <v>6.6</v>
      </c>
      <c r="H113" s="121">
        <f t="shared" si="65"/>
        <v>7.2</v>
      </c>
      <c r="I113" s="121">
        <f t="shared" si="65"/>
        <v>7</v>
      </c>
      <c r="J113" s="121">
        <f t="shared" si="65"/>
        <v>5.4</v>
      </c>
      <c r="K113" s="5"/>
      <c r="L113" s="88" t="s">
        <v>19</v>
      </c>
      <c r="M113" s="122">
        <f t="shared" ref="M113:R113" si="66">AVERAGE(M108:M112)</f>
        <v>1</v>
      </c>
      <c r="N113" s="122">
        <f t="shared" si="66"/>
        <v>1.04</v>
      </c>
      <c r="O113" s="122">
        <f t="shared" si="66"/>
        <v>1.1400000000000001</v>
      </c>
      <c r="P113" s="122">
        <f t="shared" si="66"/>
        <v>1.2466666666666668</v>
      </c>
      <c r="Q113" s="122">
        <f t="shared" si="66"/>
        <v>1.2133333333333334</v>
      </c>
      <c r="R113" s="122">
        <f t="shared" si="66"/>
        <v>0.93333333333333335</v>
      </c>
      <c r="T113" s="88" t="s">
        <v>19</v>
      </c>
      <c r="U113" s="94">
        <f t="shared" ref="U113:Z113" si="67">AVERAGE(U108:U112)</f>
        <v>100</v>
      </c>
      <c r="V113" s="94">
        <f t="shared" si="67"/>
        <v>104</v>
      </c>
      <c r="W113" s="94">
        <f t="shared" si="67"/>
        <v>114.2</v>
      </c>
      <c r="X113" s="94">
        <f t="shared" si="67"/>
        <v>124.8</v>
      </c>
      <c r="Y113" s="94">
        <f t="shared" si="67"/>
        <v>121.6</v>
      </c>
      <c r="Z113" s="94">
        <f t="shared" si="67"/>
        <v>93.2</v>
      </c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</row>
    <row r="114" spans="3:45">
      <c r="D114" s="88" t="s">
        <v>49</v>
      </c>
      <c r="E114" s="120">
        <f t="shared" ref="E114:J114" si="68">STDEV(E108:E112)</f>
        <v>0.44721359549995793</v>
      </c>
      <c r="F114" s="120">
        <f t="shared" si="68"/>
        <v>0</v>
      </c>
      <c r="G114" s="120">
        <f t="shared" si="68"/>
        <v>0.54772255750516607</v>
      </c>
      <c r="H114" s="120">
        <f t="shared" si="68"/>
        <v>0.44721359549995787</v>
      </c>
      <c r="I114" s="120">
        <f t="shared" si="68"/>
        <v>0</v>
      </c>
      <c r="J114" s="120">
        <f t="shared" si="68"/>
        <v>0.54772255750516619</v>
      </c>
      <c r="K114" s="5"/>
      <c r="L114" s="88" t="s">
        <v>5</v>
      </c>
      <c r="M114" s="123">
        <f t="shared" ref="M114" si="69">STDEV(M108:M112)</f>
        <v>0</v>
      </c>
      <c r="N114" s="123">
        <f>STDEV(N108:N112)/SQRT(5)</f>
        <v>3.9999999999999994E-2</v>
      </c>
      <c r="O114" s="123">
        <f t="shared" ref="O114:R114" si="70">STDEV(O108:O112)/SQRT(5)</f>
        <v>3.5590260840104374E-2</v>
      </c>
      <c r="P114" s="123">
        <f t="shared" si="70"/>
        <v>5.0110987927909655E-2</v>
      </c>
      <c r="Q114" s="123">
        <f t="shared" si="70"/>
        <v>4.6666666666666634E-2</v>
      </c>
      <c r="R114" s="123">
        <f t="shared" si="70"/>
        <v>4.0824829046386291E-2</v>
      </c>
      <c r="T114" s="88" t="s">
        <v>5</v>
      </c>
      <c r="U114" s="120">
        <f>STDEV(U108:U112)/SQRT(5)</f>
        <v>0</v>
      </c>
      <c r="V114" s="120">
        <f t="shared" ref="V114:Z114" si="71">STDEV(V108:V112)/SQRT(5)</f>
        <v>4</v>
      </c>
      <c r="W114" s="120">
        <f t="shared" si="71"/>
        <v>3.5972211497209901</v>
      </c>
      <c r="X114" s="120">
        <f t="shared" si="71"/>
        <v>4.9030602688525047</v>
      </c>
      <c r="Y114" s="120">
        <f t="shared" si="71"/>
        <v>4.5999999999999996</v>
      </c>
      <c r="Z114" s="120">
        <f t="shared" si="71"/>
        <v>4.1641325627314032</v>
      </c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</row>
    <row r="115" spans="3:45"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</row>
    <row r="116" spans="3:45"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</row>
    <row r="117" spans="3:45">
      <c r="C117" s="124" t="s">
        <v>191</v>
      </c>
      <c r="D117" s="89" t="s">
        <v>182</v>
      </c>
      <c r="E117" s="89" t="s">
        <v>169</v>
      </c>
      <c r="F117" s="89" t="s">
        <v>170</v>
      </c>
      <c r="G117" s="89" t="s">
        <v>171</v>
      </c>
      <c r="H117" s="89" t="s">
        <v>172</v>
      </c>
      <c r="I117" s="89" t="s">
        <v>173</v>
      </c>
      <c r="J117" s="89" t="s">
        <v>174</v>
      </c>
      <c r="K117" s="5"/>
      <c r="L117" s="89" t="s">
        <v>182</v>
      </c>
      <c r="M117" s="89" t="s">
        <v>169</v>
      </c>
      <c r="N117" s="89" t="s">
        <v>170</v>
      </c>
      <c r="O117" s="89" t="s">
        <v>171</v>
      </c>
      <c r="P117" s="89" t="s">
        <v>172</v>
      </c>
      <c r="Q117" s="89" t="s">
        <v>173</v>
      </c>
      <c r="R117" s="89" t="s">
        <v>174</v>
      </c>
      <c r="T117" s="89" t="s">
        <v>182</v>
      </c>
      <c r="U117" s="89" t="s">
        <v>169</v>
      </c>
      <c r="V117" s="89" t="s">
        <v>170</v>
      </c>
      <c r="W117" s="89" t="s">
        <v>171</v>
      </c>
      <c r="X117" s="89" t="s">
        <v>172</v>
      </c>
      <c r="Y117" s="89" t="s">
        <v>173</v>
      </c>
      <c r="Z117" s="89" t="s">
        <v>174</v>
      </c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</row>
    <row r="118" spans="3:45">
      <c r="D118" s="89">
        <v>1</v>
      </c>
      <c r="E118" s="89">
        <v>6</v>
      </c>
      <c r="F118" s="89">
        <v>7</v>
      </c>
      <c r="G118" s="89">
        <v>9</v>
      </c>
      <c r="H118" s="89">
        <v>12</v>
      </c>
      <c r="I118" s="89">
        <v>11</v>
      </c>
      <c r="J118" s="89">
        <v>10</v>
      </c>
      <c r="K118" s="5"/>
      <c r="L118" s="89">
        <v>1</v>
      </c>
      <c r="M118" s="125">
        <f>E118/E118</f>
        <v>1</v>
      </c>
      <c r="N118" s="125">
        <f>F118/E118</f>
        <v>1.1666666666666667</v>
      </c>
      <c r="O118" s="125">
        <f>G118/E118</f>
        <v>1.5</v>
      </c>
      <c r="P118" s="125">
        <f>H118/E118</f>
        <v>2</v>
      </c>
      <c r="Q118" s="125">
        <f>I118/E118</f>
        <v>1.8333333333333333</v>
      </c>
      <c r="R118" s="125">
        <f>J118/E118</f>
        <v>1.6666666666666667</v>
      </c>
      <c r="T118" s="89">
        <v>1</v>
      </c>
      <c r="U118" s="126">
        <v>100</v>
      </c>
      <c r="V118" s="126">
        <v>117</v>
      </c>
      <c r="W118" s="126">
        <v>150</v>
      </c>
      <c r="X118" s="126">
        <v>200</v>
      </c>
      <c r="Y118" s="126">
        <v>183</v>
      </c>
      <c r="Z118" s="126">
        <v>167</v>
      </c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</row>
    <row r="119" spans="3:45">
      <c r="D119" s="89">
        <v>2</v>
      </c>
      <c r="E119" s="89">
        <v>6</v>
      </c>
      <c r="F119" s="89">
        <v>7</v>
      </c>
      <c r="G119" s="89">
        <v>9</v>
      </c>
      <c r="H119" s="89">
        <v>11</v>
      </c>
      <c r="I119" s="89">
        <v>11</v>
      </c>
      <c r="J119" s="89">
        <v>10</v>
      </c>
      <c r="K119" s="5"/>
      <c r="L119" s="89">
        <v>2</v>
      </c>
      <c r="M119" s="125">
        <f>E119/E119</f>
        <v>1</v>
      </c>
      <c r="N119" s="125">
        <f>F119/E119</f>
        <v>1.1666666666666667</v>
      </c>
      <c r="O119" s="125">
        <f>G119/E119</f>
        <v>1.5</v>
      </c>
      <c r="P119" s="125">
        <f>H119/E119</f>
        <v>1.8333333333333333</v>
      </c>
      <c r="Q119" s="125">
        <f>I119/E119</f>
        <v>1.8333333333333333</v>
      </c>
      <c r="R119" s="125">
        <f>J119/E119</f>
        <v>1.6666666666666667</v>
      </c>
      <c r="T119" s="89">
        <v>2</v>
      </c>
      <c r="U119" s="126">
        <v>100</v>
      </c>
      <c r="V119" s="126">
        <v>117</v>
      </c>
      <c r="W119" s="126">
        <v>150</v>
      </c>
      <c r="X119" s="126">
        <v>183</v>
      </c>
      <c r="Y119" s="126">
        <v>183</v>
      </c>
      <c r="Z119" s="126">
        <v>167</v>
      </c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</row>
    <row r="120" spans="3:45">
      <c r="D120" s="89">
        <v>3</v>
      </c>
      <c r="E120" s="89">
        <v>6</v>
      </c>
      <c r="F120" s="89">
        <v>7</v>
      </c>
      <c r="G120" s="89">
        <v>9</v>
      </c>
      <c r="H120" s="89">
        <v>11</v>
      </c>
      <c r="I120" s="89">
        <v>12</v>
      </c>
      <c r="J120" s="89">
        <v>10</v>
      </c>
      <c r="K120" s="5"/>
      <c r="L120" s="89">
        <v>3</v>
      </c>
      <c r="M120" s="125">
        <f t="shared" ref="M120:M122" si="72">E120/E120</f>
        <v>1</v>
      </c>
      <c r="N120" s="125">
        <f t="shared" ref="N120:N122" si="73">F120/E120</f>
        <v>1.1666666666666667</v>
      </c>
      <c r="O120" s="125">
        <f t="shared" ref="O120:O122" si="74">G120/E120</f>
        <v>1.5</v>
      </c>
      <c r="P120" s="125">
        <f t="shared" ref="P120:P121" si="75">H120/E120</f>
        <v>1.8333333333333333</v>
      </c>
      <c r="Q120" s="125">
        <f t="shared" ref="Q120:Q122" si="76">I120/E120</f>
        <v>2</v>
      </c>
      <c r="R120" s="125">
        <f t="shared" ref="R120:R122" si="77">J120/E120</f>
        <v>1.6666666666666667</v>
      </c>
      <c r="T120" s="89">
        <v>3</v>
      </c>
      <c r="U120" s="126">
        <v>100</v>
      </c>
      <c r="V120" s="126">
        <v>117</v>
      </c>
      <c r="W120" s="126">
        <v>150</v>
      </c>
      <c r="X120" s="126">
        <v>183</v>
      </c>
      <c r="Y120" s="126">
        <v>200</v>
      </c>
      <c r="Z120" s="126">
        <v>167</v>
      </c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</row>
    <row r="121" spans="3:45">
      <c r="D121" s="89">
        <v>4</v>
      </c>
      <c r="E121" s="89">
        <v>5</v>
      </c>
      <c r="F121" s="89">
        <v>7</v>
      </c>
      <c r="G121" s="89">
        <v>9</v>
      </c>
      <c r="H121" s="89">
        <v>10</v>
      </c>
      <c r="I121" s="89">
        <v>10</v>
      </c>
      <c r="J121" s="89">
        <v>9</v>
      </c>
      <c r="K121" s="5"/>
      <c r="L121" s="89">
        <v>4</v>
      </c>
      <c r="M121" s="125">
        <f t="shared" si="72"/>
        <v>1</v>
      </c>
      <c r="N121" s="125">
        <f t="shared" si="73"/>
        <v>1.4</v>
      </c>
      <c r="O121" s="125">
        <f t="shared" si="74"/>
        <v>1.8</v>
      </c>
      <c r="P121" s="125">
        <f t="shared" si="75"/>
        <v>2</v>
      </c>
      <c r="Q121" s="125">
        <f t="shared" si="76"/>
        <v>2</v>
      </c>
      <c r="R121" s="125">
        <f t="shared" si="77"/>
        <v>1.8</v>
      </c>
      <c r="T121" s="89">
        <v>4</v>
      </c>
      <c r="U121" s="126">
        <v>100</v>
      </c>
      <c r="V121" s="126">
        <v>140</v>
      </c>
      <c r="W121" s="126">
        <v>180</v>
      </c>
      <c r="X121" s="126">
        <v>200</v>
      </c>
      <c r="Y121" s="126">
        <v>200</v>
      </c>
      <c r="Z121" s="126">
        <v>180</v>
      </c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</row>
    <row r="122" spans="3:45">
      <c r="D122" s="89">
        <v>5</v>
      </c>
      <c r="E122" s="89">
        <v>6</v>
      </c>
      <c r="F122" s="89">
        <v>7</v>
      </c>
      <c r="G122" s="89">
        <v>9</v>
      </c>
      <c r="H122" s="89">
        <v>11</v>
      </c>
      <c r="I122" s="89">
        <v>10</v>
      </c>
      <c r="J122" s="89">
        <v>10</v>
      </c>
      <c r="K122" s="5"/>
      <c r="L122" s="89">
        <v>5</v>
      </c>
      <c r="M122" s="125">
        <f t="shared" si="72"/>
        <v>1</v>
      </c>
      <c r="N122" s="125">
        <f t="shared" si="73"/>
        <v>1.1666666666666667</v>
      </c>
      <c r="O122" s="125">
        <f t="shared" si="74"/>
        <v>1.5</v>
      </c>
      <c r="P122" s="125">
        <f>H122/E122</f>
        <v>1.8333333333333333</v>
      </c>
      <c r="Q122" s="125">
        <f t="shared" si="76"/>
        <v>1.6666666666666667</v>
      </c>
      <c r="R122" s="125">
        <f t="shared" si="77"/>
        <v>1.6666666666666667</v>
      </c>
      <c r="T122" s="89">
        <v>5</v>
      </c>
      <c r="U122" s="126">
        <v>100</v>
      </c>
      <c r="V122" s="126">
        <v>117</v>
      </c>
      <c r="W122" s="126">
        <v>150</v>
      </c>
      <c r="X122" s="126">
        <v>183</v>
      </c>
      <c r="Y122" s="126">
        <v>167</v>
      </c>
      <c r="Z122" s="126">
        <v>167</v>
      </c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</row>
    <row r="123" spans="3:45">
      <c r="D123" s="89" t="s">
        <v>19</v>
      </c>
      <c r="E123" s="126">
        <f t="shared" ref="E123:J123" si="78">AVERAGE(E118:E122)</f>
        <v>5.8</v>
      </c>
      <c r="F123" s="126">
        <f t="shared" si="78"/>
        <v>7</v>
      </c>
      <c r="G123" s="126">
        <f t="shared" si="78"/>
        <v>9</v>
      </c>
      <c r="H123" s="126">
        <f t="shared" si="78"/>
        <v>11</v>
      </c>
      <c r="I123" s="126">
        <f t="shared" si="78"/>
        <v>10.8</v>
      </c>
      <c r="J123" s="126">
        <f t="shared" si="78"/>
        <v>9.8000000000000007</v>
      </c>
      <c r="K123" s="5"/>
      <c r="L123" s="89" t="s">
        <v>19</v>
      </c>
      <c r="M123" s="127">
        <f t="shared" ref="M123:R123" si="79">AVERAGE(M118:M122)</f>
        <v>1</v>
      </c>
      <c r="N123" s="127">
        <f t="shared" si="79"/>
        <v>1.2133333333333334</v>
      </c>
      <c r="O123" s="127">
        <f t="shared" si="79"/>
        <v>1.56</v>
      </c>
      <c r="P123" s="127">
        <f t="shared" si="79"/>
        <v>1.9</v>
      </c>
      <c r="Q123" s="127">
        <f t="shared" si="79"/>
        <v>1.8666666666666665</v>
      </c>
      <c r="R123" s="127">
        <f t="shared" si="79"/>
        <v>1.6933333333333334</v>
      </c>
      <c r="T123" s="89" t="s">
        <v>19</v>
      </c>
      <c r="U123" s="95">
        <f t="shared" ref="U123:Z123" si="80">AVERAGE(U118:U122)</f>
        <v>100</v>
      </c>
      <c r="V123" s="95">
        <f t="shared" si="80"/>
        <v>121.6</v>
      </c>
      <c r="W123" s="95">
        <f t="shared" si="80"/>
        <v>156</v>
      </c>
      <c r="X123" s="95">
        <f t="shared" si="80"/>
        <v>189.8</v>
      </c>
      <c r="Y123" s="95">
        <f t="shared" si="80"/>
        <v>186.6</v>
      </c>
      <c r="Z123" s="95">
        <f t="shared" si="80"/>
        <v>169.6</v>
      </c>
      <c r="AB123" s="5"/>
      <c r="AC123" s="7"/>
      <c r="AD123" s="7"/>
      <c r="AE123" s="7"/>
      <c r="AF123" s="7"/>
      <c r="AG123" s="7"/>
      <c r="AH123" s="7"/>
      <c r="AI123" s="5"/>
      <c r="AJ123" s="5"/>
      <c r="AK123" s="7"/>
      <c r="AL123" s="7"/>
      <c r="AM123" s="7"/>
      <c r="AN123" s="7"/>
      <c r="AO123" s="7"/>
      <c r="AP123" s="7"/>
      <c r="AQ123" s="5"/>
      <c r="AR123" s="5"/>
      <c r="AS123" s="7"/>
    </row>
    <row r="124" spans="3:45">
      <c r="D124" s="89" t="s">
        <v>49</v>
      </c>
      <c r="E124" s="125">
        <f t="shared" ref="E124:J124" si="81">STDEV(E118:E122)</f>
        <v>0.44721359549995793</v>
      </c>
      <c r="F124" s="125">
        <f t="shared" si="81"/>
        <v>0</v>
      </c>
      <c r="G124" s="125">
        <f t="shared" si="81"/>
        <v>0</v>
      </c>
      <c r="H124" s="125">
        <f t="shared" si="81"/>
        <v>0.70710678118654757</v>
      </c>
      <c r="I124" s="125">
        <f t="shared" si="81"/>
        <v>0.83666002653407556</v>
      </c>
      <c r="J124" s="125">
        <f t="shared" si="81"/>
        <v>0.44721359549995793</v>
      </c>
      <c r="K124" s="5"/>
      <c r="L124" s="89" t="s">
        <v>5</v>
      </c>
      <c r="M124" s="128">
        <f t="shared" ref="M124" si="82">STDEV(M118:M122)</f>
        <v>0</v>
      </c>
      <c r="N124" s="128">
        <f>STDEV(N118:N122)/SQRT(5)</f>
        <v>4.6666666666666627E-2</v>
      </c>
      <c r="O124" s="128">
        <f t="shared" ref="O124:R124" si="83">STDEV(O118:O122)/SQRT(5)</f>
        <v>0.06</v>
      </c>
      <c r="P124" s="128">
        <f t="shared" si="83"/>
        <v>4.0824829046386318E-2</v>
      </c>
      <c r="Q124" s="128">
        <f t="shared" si="83"/>
        <v>6.2360956446232345E-2</v>
      </c>
      <c r="R124" s="128">
        <f t="shared" si="83"/>
        <v>2.6666666666666658E-2</v>
      </c>
      <c r="T124" s="89" t="s">
        <v>5</v>
      </c>
      <c r="U124" s="125">
        <f>STDEV(U118:U122)/SQRT(5)</f>
        <v>0</v>
      </c>
      <c r="V124" s="125">
        <f t="shared" ref="V124:Z124" si="84">STDEV(V118:V122)/SQRT(5)</f>
        <v>4.5999999999999996</v>
      </c>
      <c r="W124" s="125">
        <f t="shared" si="84"/>
        <v>6</v>
      </c>
      <c r="X124" s="125">
        <f t="shared" si="84"/>
        <v>4.1641325627314023</v>
      </c>
      <c r="Y124" s="125">
        <f t="shared" si="84"/>
        <v>6.2016126934854618</v>
      </c>
      <c r="Z124" s="125">
        <f t="shared" si="84"/>
        <v>2.5999999999999996</v>
      </c>
      <c r="AB124" s="5"/>
      <c r="AC124" s="7"/>
      <c r="AD124" s="7"/>
      <c r="AE124" s="7"/>
      <c r="AF124" s="7"/>
      <c r="AG124" s="7"/>
      <c r="AH124" s="7"/>
      <c r="AI124" s="5"/>
      <c r="AJ124" s="5"/>
      <c r="AK124" s="7"/>
      <c r="AL124" s="7"/>
      <c r="AM124" s="7"/>
      <c r="AN124" s="7"/>
      <c r="AO124" s="7"/>
      <c r="AP124" s="7"/>
      <c r="AQ124" s="5"/>
      <c r="AR124" s="5"/>
      <c r="AS124" s="7"/>
    </row>
    <row r="125" spans="3:45"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</row>
    <row r="126" spans="3:45"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</row>
    <row r="127" spans="3:45"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</row>
    <row r="128" spans="3:45"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</row>
    <row r="129" spans="28:45"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</row>
    <row r="130" spans="28:45"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</row>
    <row r="131" spans="28:45"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</row>
    <row r="132" spans="28:45"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</row>
    <row r="133" spans="28:45"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</row>
    <row r="134" spans="28:45"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</row>
    <row r="135" spans="28:45"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</row>
    <row r="136" spans="28:45"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</row>
    <row r="137" spans="28:45">
      <c r="AB137" s="5"/>
      <c r="AC137" s="7"/>
      <c r="AD137" s="7"/>
      <c r="AE137" s="7"/>
      <c r="AF137" s="7"/>
      <c r="AG137" s="7"/>
      <c r="AH137" s="7"/>
      <c r="AI137" s="5"/>
      <c r="AJ137" s="5"/>
      <c r="AK137" s="7"/>
      <c r="AL137" s="7"/>
      <c r="AM137" s="7"/>
      <c r="AN137" s="7"/>
      <c r="AO137" s="7"/>
      <c r="AP137" s="7"/>
      <c r="AQ137" s="5"/>
      <c r="AR137" s="5"/>
      <c r="AS137" s="7"/>
    </row>
    <row r="138" spans="28:45">
      <c r="AB138" s="5"/>
      <c r="AC138" s="7"/>
      <c r="AD138" s="7"/>
      <c r="AE138" s="7"/>
      <c r="AF138" s="7"/>
      <c r="AG138" s="7"/>
      <c r="AH138" s="7"/>
      <c r="AI138" s="5"/>
      <c r="AJ138" s="5"/>
      <c r="AK138" s="7"/>
      <c r="AL138" s="7"/>
      <c r="AM138" s="7"/>
      <c r="AN138" s="7"/>
      <c r="AO138" s="7"/>
      <c r="AP138" s="7"/>
      <c r="AQ138" s="5"/>
      <c r="AR138" s="5"/>
      <c r="AS138" s="7"/>
    </row>
    <row r="139" spans="28:45"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</row>
    <row r="140" spans="28:45"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</row>
    <row r="141" spans="28:45"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</row>
  </sheetData>
  <mergeCells count="3">
    <mergeCell ref="D76:J76"/>
    <mergeCell ref="L76:R76"/>
    <mergeCell ref="T76:Z7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D7E0E-0FFF-4E31-8746-984DDD758002}">
  <dimension ref="B2:Z95"/>
  <sheetViews>
    <sheetView topLeftCell="B12" workbookViewId="0">
      <selection activeCell="I38" sqref="I38"/>
    </sheetView>
  </sheetViews>
  <sheetFormatPr defaultRowHeight="15"/>
  <sheetData>
    <row r="2" spans="2:25" ht="18.75">
      <c r="B2" s="129" t="s">
        <v>283</v>
      </c>
      <c r="C2" s="129"/>
    </row>
    <row r="3" spans="2:25">
      <c r="D3" s="2" t="s">
        <v>192</v>
      </c>
    </row>
    <row r="4" spans="2:25">
      <c r="M4" s="130"/>
    </row>
    <row r="5" spans="2:25">
      <c r="D5" s="2" t="s">
        <v>140</v>
      </c>
      <c r="E5" s="5" t="s">
        <v>83</v>
      </c>
      <c r="F5" s="5" t="s">
        <v>84</v>
      </c>
      <c r="G5" s="5" t="s">
        <v>185</v>
      </c>
      <c r="H5" s="5" t="s">
        <v>193</v>
      </c>
      <c r="I5" s="5" t="s">
        <v>187</v>
      </c>
      <c r="L5" s="2" t="s">
        <v>145</v>
      </c>
      <c r="M5" s="131" t="s">
        <v>83</v>
      </c>
      <c r="N5" s="5" t="s">
        <v>126</v>
      </c>
      <c r="O5" s="5" t="s">
        <v>185</v>
      </c>
      <c r="P5" s="5" t="s">
        <v>193</v>
      </c>
      <c r="Q5" s="5" t="s">
        <v>187</v>
      </c>
      <c r="T5" s="2" t="s">
        <v>146</v>
      </c>
      <c r="U5" s="5" t="s">
        <v>83</v>
      </c>
      <c r="V5" s="5" t="s">
        <v>126</v>
      </c>
      <c r="W5" s="5" t="s">
        <v>185</v>
      </c>
      <c r="X5" s="5" t="s">
        <v>193</v>
      </c>
      <c r="Y5" s="5" t="s">
        <v>187</v>
      </c>
    </row>
    <row r="6" spans="2:25">
      <c r="D6">
        <v>1</v>
      </c>
      <c r="E6">
        <v>194.56</v>
      </c>
      <c r="F6" s="5">
        <v>137.04</v>
      </c>
      <c r="G6" s="6">
        <v>87.94</v>
      </c>
      <c r="H6" s="6">
        <v>118.55</v>
      </c>
      <c r="I6" s="6">
        <v>189.71</v>
      </c>
      <c r="K6" s="5"/>
      <c r="L6">
        <v>1</v>
      </c>
      <c r="M6" s="5">
        <v>150.97999999999999</v>
      </c>
      <c r="N6" s="6">
        <v>126.94</v>
      </c>
      <c r="O6" s="6">
        <v>111.56</v>
      </c>
      <c r="P6" s="6">
        <v>99.45</v>
      </c>
      <c r="Q6" s="6">
        <v>168.45</v>
      </c>
      <c r="T6">
        <v>1</v>
      </c>
      <c r="U6" s="6">
        <v>169.64</v>
      </c>
      <c r="V6" s="6">
        <v>151.54</v>
      </c>
      <c r="W6" s="6">
        <v>95.82</v>
      </c>
      <c r="X6" s="6">
        <v>123.47</v>
      </c>
      <c r="Y6" s="6">
        <v>177.84</v>
      </c>
    </row>
    <row r="7" spans="2:25">
      <c r="D7">
        <v>2</v>
      </c>
      <c r="E7">
        <v>178.99</v>
      </c>
      <c r="F7" s="5">
        <v>162.59</v>
      </c>
      <c r="G7" s="6">
        <v>99.77</v>
      </c>
      <c r="H7" s="6">
        <v>116.02</v>
      </c>
      <c r="I7" s="6">
        <v>194.35</v>
      </c>
      <c r="K7" s="5"/>
      <c r="L7">
        <v>2</v>
      </c>
      <c r="M7" s="5">
        <v>171.96</v>
      </c>
      <c r="N7" s="6">
        <v>129.63999999999999</v>
      </c>
      <c r="O7" s="6">
        <v>98</v>
      </c>
      <c r="P7" s="6">
        <v>112.36</v>
      </c>
      <c r="Q7" s="6">
        <v>162.11000000000001</v>
      </c>
      <c r="T7">
        <v>2</v>
      </c>
      <c r="U7" s="6">
        <v>155.66999999999999</v>
      </c>
      <c r="V7" s="6">
        <v>160.94</v>
      </c>
      <c r="W7" s="6">
        <v>122.15</v>
      </c>
      <c r="X7" s="6">
        <v>115.24</v>
      </c>
      <c r="Y7" s="6">
        <v>197.42</v>
      </c>
    </row>
    <row r="8" spans="2:25">
      <c r="D8">
        <v>3</v>
      </c>
      <c r="E8">
        <v>164.23</v>
      </c>
      <c r="F8" s="5">
        <v>160.87</v>
      </c>
      <c r="G8" s="6">
        <v>130.41999999999999</v>
      </c>
      <c r="H8" s="6">
        <v>108.82</v>
      </c>
      <c r="I8" s="6">
        <v>185.88</v>
      </c>
      <c r="K8" s="5"/>
      <c r="L8">
        <v>3</v>
      </c>
      <c r="M8" s="5">
        <v>154.29</v>
      </c>
      <c r="N8" s="5">
        <v>160.87</v>
      </c>
      <c r="O8" s="6">
        <v>124.52</v>
      </c>
      <c r="P8" s="6">
        <v>99.45</v>
      </c>
      <c r="Q8" s="6">
        <v>211.34</v>
      </c>
      <c r="T8">
        <v>3</v>
      </c>
      <c r="U8" s="6">
        <v>181.23</v>
      </c>
      <c r="V8" s="6">
        <v>135.24</v>
      </c>
      <c r="W8" s="6">
        <v>114.95</v>
      </c>
      <c r="X8" s="6">
        <v>95.12</v>
      </c>
      <c r="Y8" s="6">
        <v>181.27</v>
      </c>
    </row>
    <row r="9" spans="2:25">
      <c r="D9">
        <v>4</v>
      </c>
      <c r="E9">
        <v>166.45</v>
      </c>
      <c r="F9" s="5">
        <v>173.24</v>
      </c>
      <c r="G9" s="6">
        <v>86.93</v>
      </c>
      <c r="H9" s="6">
        <v>95.2</v>
      </c>
      <c r="I9" s="6">
        <v>183.52</v>
      </c>
      <c r="K9" s="5"/>
      <c r="L9">
        <v>4</v>
      </c>
      <c r="M9" s="5">
        <v>182.58</v>
      </c>
      <c r="N9" s="5">
        <v>173.24</v>
      </c>
      <c r="O9" s="6">
        <v>92.84</v>
      </c>
      <c r="P9" s="6">
        <v>85.64</v>
      </c>
      <c r="Q9" s="6">
        <v>174.52</v>
      </c>
      <c r="T9">
        <v>4</v>
      </c>
      <c r="U9" s="6">
        <v>184.96</v>
      </c>
      <c r="V9" s="6">
        <v>158.54</v>
      </c>
      <c r="W9" s="6">
        <v>125.28</v>
      </c>
      <c r="X9" s="6">
        <v>59.74</v>
      </c>
      <c r="Y9" s="6">
        <v>204.18</v>
      </c>
    </row>
    <row r="10" spans="2:25">
      <c r="D10">
        <v>5</v>
      </c>
      <c r="E10">
        <v>179.84</v>
      </c>
      <c r="F10" s="5">
        <v>140.12</v>
      </c>
      <c r="G10" s="6">
        <v>143.26</v>
      </c>
      <c r="H10" s="6">
        <v>109.56</v>
      </c>
      <c r="I10" s="6">
        <v>175.23</v>
      </c>
      <c r="K10" s="5"/>
      <c r="L10">
        <v>5</v>
      </c>
      <c r="M10" s="5">
        <v>164.91</v>
      </c>
      <c r="N10" s="6">
        <v>101.47</v>
      </c>
      <c r="O10" s="6">
        <v>115.23</v>
      </c>
      <c r="P10" s="6">
        <v>93.66</v>
      </c>
      <c r="Q10" s="6">
        <v>171.28</v>
      </c>
      <c r="T10">
        <v>5</v>
      </c>
      <c r="U10" s="6">
        <v>168.46</v>
      </c>
      <c r="V10" s="6">
        <v>102.54</v>
      </c>
      <c r="W10" s="6">
        <v>82.17</v>
      </c>
      <c r="X10" s="6">
        <v>62.94</v>
      </c>
      <c r="Y10" s="6">
        <v>200.85</v>
      </c>
    </row>
    <row r="11" spans="2:25">
      <c r="D11">
        <v>6</v>
      </c>
      <c r="E11">
        <v>181.61</v>
      </c>
      <c r="F11" s="6">
        <v>148.94</v>
      </c>
      <c r="G11" s="6">
        <v>109.17</v>
      </c>
      <c r="H11" s="6">
        <v>106.94</v>
      </c>
      <c r="I11" s="6">
        <v>184.95</v>
      </c>
      <c r="K11" s="5"/>
      <c r="L11">
        <v>6</v>
      </c>
      <c r="M11" s="5">
        <v>165.27</v>
      </c>
      <c r="N11" s="6">
        <v>141.94</v>
      </c>
      <c r="O11" s="6">
        <v>116.59</v>
      </c>
      <c r="P11" s="6">
        <v>82.36</v>
      </c>
      <c r="Q11" s="6">
        <v>195.24</v>
      </c>
      <c r="T11">
        <v>6</v>
      </c>
      <c r="U11" s="6">
        <v>150.94</v>
      </c>
      <c r="V11" s="6">
        <v>111.47</v>
      </c>
      <c r="W11" s="6">
        <v>89.11</v>
      </c>
      <c r="X11" s="6">
        <v>112.87</v>
      </c>
      <c r="Y11" s="6">
        <v>253.75</v>
      </c>
    </row>
    <row r="12" spans="2:25">
      <c r="D12">
        <v>7</v>
      </c>
      <c r="E12">
        <v>180.17</v>
      </c>
      <c r="F12" s="6">
        <v>137.91</v>
      </c>
      <c r="G12" s="6">
        <v>131.26</v>
      </c>
      <c r="H12" s="6">
        <v>76.97</v>
      </c>
      <c r="I12" s="6">
        <v>179.1</v>
      </c>
      <c r="K12" s="6"/>
      <c r="L12">
        <v>7</v>
      </c>
      <c r="M12" s="5">
        <v>152.51</v>
      </c>
      <c r="N12" s="6">
        <v>129.63999999999999</v>
      </c>
      <c r="O12" s="6">
        <v>124</v>
      </c>
      <c r="P12" s="6">
        <v>103.45</v>
      </c>
      <c r="Q12" s="6">
        <v>148.57</v>
      </c>
      <c r="T12">
        <v>7</v>
      </c>
      <c r="U12" s="6">
        <v>176.52</v>
      </c>
      <c r="V12" s="6">
        <v>92.15</v>
      </c>
      <c r="W12" s="6">
        <v>111.94</v>
      </c>
      <c r="X12" s="6">
        <v>94.85</v>
      </c>
      <c r="Y12" s="6">
        <v>189.61</v>
      </c>
    </row>
    <row r="13" spans="2:25">
      <c r="D13">
        <v>8</v>
      </c>
      <c r="E13">
        <v>189.14</v>
      </c>
      <c r="F13" s="6">
        <v>129.63999999999999</v>
      </c>
      <c r="G13" s="6">
        <v>124.62</v>
      </c>
      <c r="H13" s="6">
        <v>84.23</v>
      </c>
      <c r="I13" s="6">
        <v>169.12</v>
      </c>
      <c r="K13" s="6"/>
      <c r="L13">
        <v>8</v>
      </c>
      <c r="M13" s="5">
        <v>189.14</v>
      </c>
      <c r="N13" s="5">
        <v>160.87</v>
      </c>
      <c r="O13" s="6">
        <v>121.11</v>
      </c>
      <c r="P13" s="6">
        <v>109.56</v>
      </c>
      <c r="Q13" s="6">
        <v>141.27000000000001</v>
      </c>
      <c r="T13">
        <v>8</v>
      </c>
      <c r="U13" s="6">
        <v>164.05</v>
      </c>
      <c r="V13" s="6">
        <v>124.02</v>
      </c>
      <c r="W13" s="6">
        <v>110.12</v>
      </c>
      <c r="X13" s="6">
        <v>83.14</v>
      </c>
      <c r="Y13" s="6">
        <v>174.52</v>
      </c>
    </row>
    <row r="14" spans="2:25">
      <c r="D14">
        <v>9</v>
      </c>
      <c r="E14">
        <v>194.87</v>
      </c>
      <c r="F14" s="5">
        <v>135.97</v>
      </c>
      <c r="G14" s="6">
        <v>94.82</v>
      </c>
      <c r="H14" s="5">
        <v>80.47</v>
      </c>
      <c r="I14" s="5">
        <v>132.44999999999999</v>
      </c>
      <c r="K14" s="5"/>
      <c r="L14">
        <v>9</v>
      </c>
      <c r="M14" s="5">
        <v>194.87</v>
      </c>
      <c r="N14" s="5">
        <v>110.12</v>
      </c>
      <c r="O14" s="6">
        <v>115.47</v>
      </c>
      <c r="P14" s="5">
        <v>100.95</v>
      </c>
      <c r="Q14" s="5">
        <v>143.94</v>
      </c>
      <c r="T14">
        <v>9</v>
      </c>
      <c r="U14" s="6">
        <v>188.14</v>
      </c>
      <c r="V14" s="6">
        <v>88.64</v>
      </c>
      <c r="W14" s="6">
        <v>125.42</v>
      </c>
      <c r="X14" s="6">
        <v>89.44</v>
      </c>
      <c r="Y14" s="6">
        <v>149.47999999999999</v>
      </c>
    </row>
    <row r="15" spans="2:25">
      <c r="D15">
        <v>10</v>
      </c>
      <c r="E15">
        <v>196.55</v>
      </c>
      <c r="F15" s="5">
        <v>131.56</v>
      </c>
      <c r="G15" s="6">
        <v>93.3</v>
      </c>
      <c r="H15" s="5">
        <v>150.15</v>
      </c>
      <c r="I15" s="5">
        <v>193.7</v>
      </c>
      <c r="K15" s="5"/>
      <c r="L15">
        <v>10</v>
      </c>
      <c r="M15" s="5">
        <v>147.22</v>
      </c>
      <c r="N15" s="5">
        <v>117.04</v>
      </c>
      <c r="O15" s="6">
        <v>89.45</v>
      </c>
      <c r="P15" s="5">
        <v>96.25</v>
      </c>
      <c r="Q15" s="5">
        <v>185.47</v>
      </c>
      <c r="T15">
        <v>10</v>
      </c>
      <c r="U15" s="6">
        <v>177.63</v>
      </c>
      <c r="V15" s="6">
        <v>134</v>
      </c>
      <c r="W15" s="6">
        <v>118.29</v>
      </c>
      <c r="X15" s="6">
        <v>105.24</v>
      </c>
      <c r="Y15" s="6">
        <v>165.29</v>
      </c>
    </row>
    <row r="16" spans="2:25">
      <c r="D16">
        <v>11</v>
      </c>
      <c r="E16">
        <v>192.19</v>
      </c>
      <c r="F16" s="5">
        <v>164.76</v>
      </c>
      <c r="G16" s="6">
        <v>80.209999999999994</v>
      </c>
      <c r="H16" s="5">
        <v>84.42</v>
      </c>
      <c r="I16" s="5">
        <v>149.52000000000001</v>
      </c>
      <c r="K16" s="5"/>
      <c r="L16">
        <v>11</v>
      </c>
      <c r="M16" s="5">
        <v>165.13</v>
      </c>
      <c r="N16" s="5">
        <v>126.84</v>
      </c>
      <c r="O16" s="6">
        <v>92.56</v>
      </c>
      <c r="P16" s="5">
        <v>113.47</v>
      </c>
      <c r="Q16" s="5">
        <v>192.4</v>
      </c>
      <c r="T16">
        <v>11</v>
      </c>
      <c r="U16" s="6">
        <v>179.99</v>
      </c>
      <c r="V16" s="6">
        <v>128.44999999999999</v>
      </c>
      <c r="W16" s="6">
        <v>121.61</v>
      </c>
      <c r="X16" s="6">
        <v>110.8</v>
      </c>
      <c r="Y16" s="6">
        <v>189.18</v>
      </c>
    </row>
    <row r="17" spans="4:25">
      <c r="D17">
        <v>12</v>
      </c>
      <c r="E17">
        <v>154.87</v>
      </c>
      <c r="F17" s="5">
        <v>148.46</v>
      </c>
      <c r="G17" s="6">
        <v>83.82</v>
      </c>
      <c r="H17" s="5">
        <v>69.05</v>
      </c>
      <c r="I17" s="5">
        <v>158.19</v>
      </c>
      <c r="K17" s="5"/>
      <c r="L17">
        <v>12</v>
      </c>
      <c r="M17" s="5">
        <v>165.14</v>
      </c>
      <c r="N17" s="5">
        <v>131.61000000000001</v>
      </c>
      <c r="O17" s="6">
        <v>100.25</v>
      </c>
      <c r="P17" s="5">
        <v>95.22</v>
      </c>
      <c r="Q17" s="5">
        <v>181.57</v>
      </c>
      <c r="T17">
        <v>12</v>
      </c>
      <c r="U17" s="6">
        <v>186.54</v>
      </c>
      <c r="V17" s="6">
        <v>137.84</v>
      </c>
      <c r="W17" s="6">
        <v>95.42</v>
      </c>
      <c r="X17" s="6">
        <v>54.97</v>
      </c>
      <c r="Y17" s="6">
        <v>197.43</v>
      </c>
    </row>
    <row r="18" spans="4:25">
      <c r="D18">
        <v>13</v>
      </c>
      <c r="E18">
        <v>159.84</v>
      </c>
      <c r="F18" s="6">
        <v>120.64</v>
      </c>
      <c r="G18" s="6">
        <v>103.4</v>
      </c>
      <c r="H18" s="5">
        <v>55.67</v>
      </c>
      <c r="I18" s="5">
        <v>196</v>
      </c>
      <c r="K18" s="5"/>
      <c r="L18">
        <v>13</v>
      </c>
      <c r="M18" s="6">
        <v>151.63999999999999</v>
      </c>
      <c r="N18" s="6">
        <v>157.84</v>
      </c>
      <c r="O18" s="6">
        <v>104.58</v>
      </c>
      <c r="P18" s="5">
        <v>91.26</v>
      </c>
      <c r="Q18" s="5">
        <v>191.84</v>
      </c>
      <c r="T18">
        <v>13</v>
      </c>
      <c r="U18" s="6">
        <v>165.48</v>
      </c>
      <c r="V18" s="6">
        <v>142.94</v>
      </c>
      <c r="W18" s="6">
        <v>98.66</v>
      </c>
      <c r="X18" s="6">
        <v>58.29</v>
      </c>
      <c r="Y18" s="6">
        <v>151.28</v>
      </c>
    </row>
    <row r="19" spans="4:25">
      <c r="D19">
        <v>14</v>
      </c>
      <c r="E19">
        <v>167.48</v>
      </c>
      <c r="F19" s="6">
        <v>121.47</v>
      </c>
      <c r="G19" s="6">
        <v>89.07</v>
      </c>
      <c r="H19" s="5">
        <v>117.55</v>
      </c>
      <c r="I19" s="5">
        <v>191.83</v>
      </c>
      <c r="K19" s="5"/>
      <c r="L19">
        <v>14</v>
      </c>
      <c r="M19" s="5">
        <v>141.49</v>
      </c>
      <c r="N19" s="6">
        <v>112.56</v>
      </c>
      <c r="O19" s="6">
        <v>103.47</v>
      </c>
      <c r="P19" s="5">
        <v>85.47</v>
      </c>
      <c r="Q19" s="5">
        <v>187.56</v>
      </c>
      <c r="T19">
        <v>14</v>
      </c>
      <c r="U19" s="6">
        <v>152.32</v>
      </c>
      <c r="V19" s="6">
        <v>138.9</v>
      </c>
      <c r="W19" s="6">
        <v>105.22</v>
      </c>
      <c r="X19" s="6">
        <v>78.95</v>
      </c>
      <c r="Y19" s="6">
        <v>202.84</v>
      </c>
    </row>
    <row r="20" spans="4:25">
      <c r="D20">
        <v>15</v>
      </c>
      <c r="E20">
        <v>170.23</v>
      </c>
      <c r="F20" s="6">
        <v>131.94</v>
      </c>
      <c r="G20" s="6">
        <v>102.53</v>
      </c>
      <c r="H20" s="5">
        <v>123.27</v>
      </c>
      <c r="I20" s="5">
        <v>134.28</v>
      </c>
      <c r="K20" s="5"/>
      <c r="L20">
        <v>15</v>
      </c>
      <c r="M20" s="5">
        <v>160.71</v>
      </c>
      <c r="N20" s="6">
        <v>134.25</v>
      </c>
      <c r="O20" s="6">
        <v>115.84</v>
      </c>
      <c r="P20" s="5">
        <v>87.91</v>
      </c>
      <c r="Q20" s="5">
        <v>194.85</v>
      </c>
      <c r="T20">
        <v>15</v>
      </c>
      <c r="U20" s="6">
        <v>186.48</v>
      </c>
      <c r="V20" s="6">
        <v>156.47</v>
      </c>
      <c r="W20" s="6">
        <v>114.74</v>
      </c>
      <c r="X20" s="6">
        <v>82.17</v>
      </c>
      <c r="Y20" s="6">
        <v>206.92</v>
      </c>
    </row>
    <row r="21" spans="4:25">
      <c r="D21">
        <v>16</v>
      </c>
      <c r="E21">
        <v>166.84</v>
      </c>
      <c r="F21" s="6">
        <v>156.11000000000001</v>
      </c>
      <c r="G21" s="6">
        <v>84.81</v>
      </c>
      <c r="H21" s="5">
        <v>86.65</v>
      </c>
      <c r="I21" s="5">
        <v>177.39</v>
      </c>
      <c r="K21" s="5"/>
      <c r="L21">
        <v>16</v>
      </c>
      <c r="M21" s="5">
        <v>142.04</v>
      </c>
      <c r="N21" s="6">
        <v>131.24</v>
      </c>
      <c r="O21" s="6">
        <v>116.47</v>
      </c>
      <c r="P21" s="5">
        <v>92.68</v>
      </c>
      <c r="Q21" s="5">
        <v>206.35</v>
      </c>
      <c r="T21">
        <v>16</v>
      </c>
      <c r="U21" s="6">
        <v>197.59</v>
      </c>
      <c r="V21" s="6">
        <v>164.82</v>
      </c>
      <c r="W21" s="6">
        <v>104.27</v>
      </c>
      <c r="X21" s="6">
        <v>100.27</v>
      </c>
      <c r="Y21" s="6">
        <v>211.54</v>
      </c>
    </row>
    <row r="22" spans="4:25">
      <c r="D22">
        <v>17</v>
      </c>
      <c r="E22">
        <v>169.78</v>
      </c>
      <c r="F22" s="6">
        <v>111.64</v>
      </c>
      <c r="G22" s="5">
        <v>112.7</v>
      </c>
      <c r="H22" s="5">
        <v>130.35</v>
      </c>
      <c r="I22" s="5">
        <v>151.02000000000001</v>
      </c>
      <c r="K22" s="5"/>
      <c r="L22">
        <v>17</v>
      </c>
      <c r="M22" s="5">
        <v>157.61000000000001</v>
      </c>
      <c r="N22" s="6">
        <v>124</v>
      </c>
      <c r="O22" s="5">
        <v>113.25</v>
      </c>
      <c r="P22" s="5">
        <v>98.47</v>
      </c>
      <c r="Q22" s="5">
        <v>208.59</v>
      </c>
      <c r="T22">
        <v>17</v>
      </c>
      <c r="U22" s="6">
        <v>176.54</v>
      </c>
      <c r="V22" s="6">
        <v>161.22999999999999</v>
      </c>
      <c r="W22" s="6">
        <v>126.88</v>
      </c>
      <c r="X22" s="6">
        <v>105.49</v>
      </c>
      <c r="Y22" s="6">
        <v>209.38</v>
      </c>
    </row>
    <row r="23" spans="4:25">
      <c r="D23">
        <v>18</v>
      </c>
      <c r="E23">
        <v>197.58</v>
      </c>
      <c r="F23" s="6"/>
      <c r="G23" s="5">
        <v>138.06</v>
      </c>
      <c r="H23" s="5">
        <v>75.680000000000007</v>
      </c>
      <c r="I23" s="5">
        <v>193.47</v>
      </c>
      <c r="K23" s="5"/>
      <c r="L23">
        <v>18</v>
      </c>
      <c r="M23" s="5">
        <v>180.06</v>
      </c>
      <c r="N23" s="6">
        <v>128.44999999999999</v>
      </c>
      <c r="O23" s="5">
        <v>96.45</v>
      </c>
      <c r="P23" s="5">
        <v>100.57</v>
      </c>
      <c r="Q23" s="5">
        <v>214.9</v>
      </c>
      <c r="T23">
        <v>18</v>
      </c>
      <c r="U23" s="6">
        <v>167.45</v>
      </c>
      <c r="V23" s="6">
        <v>157.29</v>
      </c>
      <c r="W23" s="6">
        <v>127.99</v>
      </c>
      <c r="X23" s="6">
        <v>116.52</v>
      </c>
      <c r="Y23" s="6">
        <v>187.11</v>
      </c>
    </row>
    <row r="24" spans="4:25">
      <c r="D24">
        <v>19</v>
      </c>
      <c r="E24">
        <v>199.16</v>
      </c>
      <c r="F24" s="6"/>
      <c r="G24" s="5">
        <v>134.02000000000001</v>
      </c>
      <c r="H24" s="5">
        <v>114.28</v>
      </c>
      <c r="I24" s="5">
        <v>125.68</v>
      </c>
      <c r="K24" s="5"/>
      <c r="L24">
        <v>19</v>
      </c>
      <c r="M24" s="5">
        <v>141.85</v>
      </c>
      <c r="N24" s="6">
        <v>121.11</v>
      </c>
      <c r="O24" s="5">
        <v>92.56</v>
      </c>
      <c r="P24" s="5">
        <v>110.32</v>
      </c>
      <c r="Q24" s="5">
        <v>192.5</v>
      </c>
      <c r="T24">
        <v>19</v>
      </c>
      <c r="U24" s="6">
        <v>158.41</v>
      </c>
      <c r="V24" s="6">
        <v>163.47</v>
      </c>
      <c r="W24" s="6">
        <v>122.11</v>
      </c>
      <c r="X24" s="6">
        <v>109.44</v>
      </c>
      <c r="Y24" s="6">
        <v>192.18</v>
      </c>
    </row>
    <row r="25" spans="4:25">
      <c r="D25">
        <v>20</v>
      </c>
      <c r="E25">
        <v>191.29</v>
      </c>
      <c r="F25" s="6"/>
      <c r="G25" s="5">
        <v>92.49</v>
      </c>
      <c r="H25" s="5">
        <v>93.89</v>
      </c>
      <c r="I25" s="6"/>
      <c r="K25" s="5"/>
      <c r="L25">
        <v>20</v>
      </c>
      <c r="M25" s="5">
        <v>191.29</v>
      </c>
      <c r="N25" s="6">
        <v>117.59</v>
      </c>
      <c r="O25" s="5">
        <v>95.99</v>
      </c>
      <c r="P25" s="5">
        <v>104.57</v>
      </c>
      <c r="Q25" s="6">
        <v>199.41</v>
      </c>
      <c r="T25">
        <v>20</v>
      </c>
      <c r="U25" s="6">
        <v>186.48</v>
      </c>
      <c r="V25" s="6">
        <v>158.49</v>
      </c>
      <c r="W25" s="6">
        <v>120.3</v>
      </c>
      <c r="X25" s="6">
        <v>112.64</v>
      </c>
      <c r="Y25" s="6">
        <v>178.77</v>
      </c>
    </row>
    <row r="26" spans="4:25">
      <c r="D26" t="s">
        <v>19</v>
      </c>
      <c r="E26" s="6">
        <f>AVERAGE(E6:E25)</f>
        <v>179.78350000000003</v>
      </c>
      <c r="F26" s="6">
        <f>AVERAGE(F6:F25)</f>
        <v>141.93529411764706</v>
      </c>
      <c r="G26" s="6">
        <f>AVERAGE(G6:G25)</f>
        <v>106.12999999999997</v>
      </c>
      <c r="H26" s="6">
        <f>AVERAGE(H6:H25)</f>
        <v>99.88600000000001</v>
      </c>
      <c r="I26" s="6">
        <f>AVERAGE(I6:I25)</f>
        <v>171.86263157894737</v>
      </c>
      <c r="L26" t="s">
        <v>19</v>
      </c>
      <c r="M26" s="6">
        <f>AVERAGE(M6:M25)</f>
        <v>163.53449999999995</v>
      </c>
      <c r="N26" s="6">
        <f>AVERAGE(N6:N25)</f>
        <v>131.863</v>
      </c>
      <c r="O26" s="6">
        <f>AVERAGE(O6:O25)</f>
        <v>107.00949999999997</v>
      </c>
      <c r="P26" s="6">
        <f>AVERAGE(P6:P25)</f>
        <v>98.153500000000008</v>
      </c>
      <c r="Q26" s="6">
        <f>AVERAGE(Q6:Q25)</f>
        <v>183.608</v>
      </c>
      <c r="T26" t="s">
        <v>19</v>
      </c>
      <c r="U26" s="6">
        <f>AVERAGE(U6:U25)</f>
        <v>173.72600000000003</v>
      </c>
      <c r="V26" s="6">
        <f>AVERAGE(V6:V25)</f>
        <v>138.44900000000001</v>
      </c>
      <c r="W26" s="6">
        <f>AVERAGE(W6:W25)</f>
        <v>111.62250000000002</v>
      </c>
      <c r="X26" s="6">
        <f>AVERAGE(X6:X25)</f>
        <v>93.57950000000001</v>
      </c>
      <c r="Y26" s="6">
        <f>AVERAGE(Y6:Y25)</f>
        <v>191.042</v>
      </c>
    </row>
    <row r="27" spans="4:25">
      <c r="D27" t="s">
        <v>49</v>
      </c>
      <c r="E27" s="6">
        <f>STDEV(E6:E25)</f>
        <v>14.040503917707438</v>
      </c>
      <c r="F27" s="6">
        <f>STDEV(F6:F25)</f>
        <v>17.332318482262696</v>
      </c>
      <c r="G27" s="6">
        <f>STDEV(G6:G25)</f>
        <v>20.45012314980308</v>
      </c>
      <c r="H27" s="6">
        <f>STDEV(H6:H25)</f>
        <v>23.467481285701172</v>
      </c>
      <c r="I27" s="6">
        <f>STDEV(I6:I25)</f>
        <v>23.062613767766475</v>
      </c>
      <c r="L27" t="s">
        <v>49</v>
      </c>
      <c r="M27" s="6">
        <f>STDEV(M6:M25)</f>
        <v>16.793308339931119</v>
      </c>
      <c r="N27" s="6">
        <f>STDEV(N6:N25)</f>
        <v>18.663726457038603</v>
      </c>
      <c r="O27" s="6">
        <f>STDEV(O6:O25)</f>
        <v>11.601050077244768</v>
      </c>
      <c r="P27" s="6">
        <f>STDEV(P6:P25)</f>
        <v>9.1266545868334692</v>
      </c>
      <c r="Q27" s="6">
        <f>STDEV(Q6:Q25)</f>
        <v>21.967117675001397</v>
      </c>
      <c r="T27" t="s">
        <v>49</v>
      </c>
      <c r="U27" s="6">
        <f>STDEV(U6:U25)</f>
        <v>13.184823173075289</v>
      </c>
      <c r="V27" s="6">
        <f>STDEV(V6:V25)</f>
        <v>24.065229754936581</v>
      </c>
      <c r="W27" s="6">
        <f>STDEV(W6:W25)</f>
        <v>13.554247295104208</v>
      </c>
      <c r="X27" s="6">
        <f>STDEV(X6:X25)</f>
        <v>21.507943324563399</v>
      </c>
      <c r="Y27" s="6">
        <f>STDEV(Y6:Y25)</f>
        <v>23.076024377102598</v>
      </c>
    </row>
    <row r="33" spans="12:19">
      <c r="N33" s="1"/>
      <c r="O33" s="1"/>
      <c r="P33" s="1"/>
      <c r="Q33" s="1"/>
      <c r="R33" s="1"/>
    </row>
    <row r="34" spans="12:19" ht="15.75" thickBot="1">
      <c r="N34" s="1"/>
      <c r="O34" s="1"/>
      <c r="P34" s="1"/>
      <c r="Q34" s="1"/>
      <c r="R34" s="1"/>
    </row>
    <row r="35" spans="12:19">
      <c r="L35" s="132"/>
      <c r="M35" s="53"/>
      <c r="N35" s="53"/>
      <c r="O35" s="53"/>
      <c r="P35" s="53"/>
      <c r="Q35" s="53"/>
      <c r="R35" s="53"/>
      <c r="S35" s="55"/>
    </row>
    <row r="36" spans="12:19">
      <c r="L36" s="56"/>
      <c r="M36" s="133"/>
      <c r="N36" s="134" t="s">
        <v>83</v>
      </c>
      <c r="O36" s="134" t="s">
        <v>187</v>
      </c>
      <c r="P36" s="134" t="s">
        <v>185</v>
      </c>
      <c r="Q36" s="134" t="s">
        <v>84</v>
      </c>
      <c r="R36" s="134" t="s">
        <v>193</v>
      </c>
      <c r="S36" s="58"/>
    </row>
    <row r="37" spans="12:19">
      <c r="L37" s="56"/>
      <c r="M37" s="133" t="s">
        <v>140</v>
      </c>
      <c r="N37" s="133">
        <v>179.78</v>
      </c>
      <c r="O37" s="133">
        <v>182.39</v>
      </c>
      <c r="P37" s="133">
        <v>106.13</v>
      </c>
      <c r="Q37" s="133">
        <v>141.94</v>
      </c>
      <c r="R37" s="133">
        <v>99.89</v>
      </c>
      <c r="S37" s="58"/>
    </row>
    <row r="38" spans="12:19">
      <c r="L38" s="56"/>
      <c r="M38" s="133" t="s">
        <v>145</v>
      </c>
      <c r="N38" s="133">
        <v>163.53</v>
      </c>
      <c r="O38" s="133">
        <v>183.61</v>
      </c>
      <c r="P38" s="133">
        <v>107.01</v>
      </c>
      <c r="Q38" s="133">
        <v>131.86000000000001</v>
      </c>
      <c r="R38" s="133">
        <v>98.15</v>
      </c>
      <c r="S38" s="58"/>
    </row>
    <row r="39" spans="12:19">
      <c r="L39" s="56"/>
      <c r="M39" s="133" t="s">
        <v>146</v>
      </c>
      <c r="N39" s="133">
        <v>173.73</v>
      </c>
      <c r="O39" s="133">
        <v>191.04</v>
      </c>
      <c r="P39" s="133">
        <v>111.62</v>
      </c>
      <c r="Q39" s="133">
        <v>138.44999999999999</v>
      </c>
      <c r="R39" s="133">
        <v>93.58</v>
      </c>
      <c r="S39" s="58"/>
    </row>
    <row r="40" spans="12:19">
      <c r="L40" s="56"/>
      <c r="M40" s="135" t="s">
        <v>19</v>
      </c>
      <c r="N40" s="136">
        <f>AVERAGE(N37:N39)</f>
        <v>172.34666666666666</v>
      </c>
      <c r="O40" s="136">
        <f t="shared" ref="O40:R40" si="0">AVERAGE(O37:O39)</f>
        <v>185.67999999999998</v>
      </c>
      <c r="P40" s="136">
        <f t="shared" si="0"/>
        <v>108.25333333333333</v>
      </c>
      <c r="Q40" s="136">
        <f t="shared" si="0"/>
        <v>137.41666666666666</v>
      </c>
      <c r="R40" s="137">
        <f t="shared" si="0"/>
        <v>97.206666666666663</v>
      </c>
      <c r="S40" s="58"/>
    </row>
    <row r="41" spans="12:19">
      <c r="L41" s="56"/>
      <c r="M41" s="138" t="s">
        <v>5</v>
      </c>
      <c r="N41" s="139">
        <f>STDEV(N37:N39)/SQRT(3)</f>
        <v>4.7416886349813296</v>
      </c>
      <c r="O41" s="139">
        <f t="shared" ref="O41:R41" si="1">STDEV(O37:O39)/SQRT(3)</f>
        <v>2.7030414967834524</v>
      </c>
      <c r="P41" s="139">
        <f t="shared" si="1"/>
        <v>1.7023937395457172</v>
      </c>
      <c r="Q41" s="139">
        <f t="shared" si="1"/>
        <v>2.955358598282857</v>
      </c>
      <c r="R41" s="140">
        <f t="shared" si="1"/>
        <v>1.8816157359508296</v>
      </c>
      <c r="S41" s="58"/>
    </row>
    <row r="42" spans="12:19" ht="15.75" thickBot="1">
      <c r="L42" s="65"/>
      <c r="M42" s="66"/>
      <c r="N42" s="66"/>
      <c r="O42" s="66"/>
      <c r="P42" s="66"/>
      <c r="Q42" s="66"/>
      <c r="R42" s="66"/>
      <c r="S42" s="68"/>
    </row>
    <row r="51" spans="2:26" ht="18.75">
      <c r="B51" s="198"/>
      <c r="C51" s="199"/>
    </row>
    <row r="52" spans="2:26">
      <c r="D52" s="2"/>
      <c r="M52" s="2"/>
      <c r="V52" s="2"/>
    </row>
    <row r="53" spans="2:26">
      <c r="D53" s="5"/>
      <c r="E53" s="5"/>
      <c r="F53" s="5"/>
      <c r="G53" s="5"/>
      <c r="H53" s="5"/>
      <c r="M53" s="5"/>
      <c r="N53" s="5"/>
      <c r="O53" s="5"/>
      <c r="P53" s="5"/>
      <c r="Q53" s="5"/>
      <c r="V53" s="5"/>
      <c r="W53" s="5"/>
      <c r="X53" s="5"/>
      <c r="Y53" s="5"/>
      <c r="Z53" s="5"/>
    </row>
    <row r="54" spans="2:26">
      <c r="D54" s="6"/>
      <c r="E54" s="6"/>
      <c r="F54" s="6"/>
      <c r="G54" s="6"/>
      <c r="H54" s="6"/>
      <c r="M54" s="6"/>
      <c r="N54" s="6"/>
      <c r="O54" s="6"/>
      <c r="P54" s="6"/>
      <c r="Q54" s="6"/>
      <c r="V54" s="6"/>
      <c r="W54" s="6"/>
      <c r="X54" s="6"/>
      <c r="Y54" s="6"/>
      <c r="Z54" s="6"/>
    </row>
    <row r="55" spans="2:26">
      <c r="D55" s="6"/>
      <c r="E55" s="6"/>
      <c r="F55" s="6"/>
      <c r="G55" s="6"/>
      <c r="H55" s="6"/>
      <c r="M55" s="6"/>
      <c r="N55" s="6"/>
      <c r="O55" s="6"/>
      <c r="P55" s="6"/>
      <c r="Q55" s="6"/>
      <c r="V55" s="6"/>
      <c r="W55" s="6"/>
      <c r="X55" s="6"/>
      <c r="Y55" s="6"/>
      <c r="Z55" s="6"/>
    </row>
    <row r="56" spans="2:26">
      <c r="D56" s="6"/>
      <c r="E56" s="6"/>
      <c r="F56" s="6"/>
      <c r="G56" s="6"/>
      <c r="H56" s="6"/>
      <c r="M56" s="6"/>
      <c r="N56" s="6"/>
      <c r="O56" s="6"/>
      <c r="P56" s="6"/>
      <c r="Q56" s="6"/>
      <c r="V56" s="6"/>
      <c r="W56" s="6"/>
      <c r="X56" s="6"/>
      <c r="Y56" s="6"/>
      <c r="Z56" s="6"/>
    </row>
    <row r="57" spans="2:26">
      <c r="D57" s="6"/>
      <c r="E57" s="6"/>
      <c r="F57" s="6"/>
      <c r="G57" s="6"/>
      <c r="H57" s="6"/>
      <c r="M57" s="6"/>
      <c r="N57" s="6"/>
      <c r="O57" s="6"/>
      <c r="P57" s="6"/>
      <c r="Q57" s="6"/>
      <c r="V57" s="6"/>
      <c r="W57" s="6"/>
      <c r="X57" s="6"/>
      <c r="Y57" s="6"/>
      <c r="Z57" s="6"/>
    </row>
    <row r="58" spans="2:26">
      <c r="D58" s="6"/>
      <c r="E58" s="6"/>
      <c r="F58" s="6"/>
      <c r="G58" s="6"/>
      <c r="H58" s="6"/>
      <c r="M58" s="6"/>
      <c r="N58" s="6"/>
      <c r="O58" s="6"/>
      <c r="P58" s="6"/>
      <c r="Q58" s="6"/>
      <c r="V58" s="6"/>
      <c r="W58" s="6"/>
      <c r="X58" s="6"/>
      <c r="Y58" s="6"/>
      <c r="Z58" s="6"/>
    </row>
    <row r="59" spans="2:26">
      <c r="D59" s="6"/>
      <c r="E59" s="6"/>
      <c r="F59" s="6"/>
      <c r="G59" s="6"/>
      <c r="H59" s="6"/>
      <c r="M59" s="6"/>
      <c r="N59" s="6"/>
      <c r="O59" s="6"/>
      <c r="P59" s="6"/>
      <c r="Q59" s="6"/>
      <c r="V59" s="6"/>
      <c r="W59" s="6"/>
      <c r="X59" s="6"/>
      <c r="Y59" s="6"/>
      <c r="Z59" s="6"/>
    </row>
    <row r="60" spans="2:26">
      <c r="D60" s="6"/>
      <c r="E60" s="6"/>
      <c r="F60" s="6"/>
      <c r="G60" s="6"/>
      <c r="H60" s="6"/>
      <c r="M60" s="6"/>
      <c r="N60" s="6"/>
      <c r="O60" s="6"/>
      <c r="P60" s="6"/>
      <c r="Q60" s="6"/>
      <c r="V60" s="6"/>
      <c r="W60" s="6"/>
      <c r="X60" s="6"/>
      <c r="Y60" s="6"/>
      <c r="Z60" s="6"/>
    </row>
    <row r="61" spans="2:26">
      <c r="D61" s="6"/>
      <c r="E61" s="6"/>
      <c r="F61" s="6"/>
      <c r="G61" s="6"/>
      <c r="H61" s="6"/>
      <c r="M61" s="6"/>
      <c r="N61" s="6"/>
      <c r="O61" s="6"/>
      <c r="P61" s="6"/>
      <c r="Q61" s="6"/>
      <c r="V61" s="6"/>
      <c r="W61" s="6"/>
      <c r="X61" s="6"/>
      <c r="Y61" s="6"/>
      <c r="Z61" s="6"/>
    </row>
    <row r="62" spans="2:26">
      <c r="D62" s="6"/>
      <c r="E62" s="6"/>
      <c r="F62" s="6"/>
      <c r="G62" s="6"/>
      <c r="H62" s="6"/>
      <c r="M62" s="6"/>
      <c r="N62" s="6"/>
      <c r="O62" s="6"/>
      <c r="P62" s="6"/>
      <c r="Q62" s="6"/>
      <c r="V62" s="6"/>
      <c r="W62" s="6"/>
      <c r="X62" s="6"/>
      <c r="Y62" s="6"/>
      <c r="Z62" s="6"/>
    </row>
    <row r="63" spans="2:26">
      <c r="D63" s="6"/>
      <c r="E63" s="6"/>
      <c r="F63" s="6"/>
      <c r="G63" s="6"/>
      <c r="H63" s="6"/>
      <c r="M63" s="6"/>
      <c r="N63" s="6"/>
      <c r="O63" s="6"/>
      <c r="P63" s="6"/>
      <c r="Q63" s="6"/>
      <c r="V63" s="6"/>
      <c r="W63" s="6"/>
      <c r="X63" s="6"/>
      <c r="Y63" s="6"/>
      <c r="Z63" s="6"/>
    </row>
    <row r="64" spans="2:26">
      <c r="D64" s="6"/>
      <c r="E64" s="6"/>
      <c r="F64" s="6"/>
      <c r="G64" s="6"/>
      <c r="H64" s="6"/>
      <c r="M64" s="6"/>
      <c r="N64" s="6"/>
      <c r="O64" s="6"/>
      <c r="P64" s="6"/>
      <c r="Q64" s="6"/>
      <c r="V64" s="6"/>
      <c r="W64" s="6"/>
      <c r="X64" s="6"/>
      <c r="Y64" s="6"/>
      <c r="Z64" s="6"/>
    </row>
    <row r="65" spans="4:26">
      <c r="D65" s="6"/>
      <c r="E65" s="6"/>
      <c r="F65" s="6"/>
      <c r="G65" s="6"/>
      <c r="H65" s="6"/>
      <c r="M65" s="6"/>
      <c r="N65" s="6"/>
      <c r="O65" s="6"/>
      <c r="P65" s="6"/>
      <c r="Q65" s="6"/>
      <c r="V65" s="6"/>
      <c r="W65" s="6"/>
      <c r="X65" s="6"/>
      <c r="Y65" s="6"/>
      <c r="Z65" s="6"/>
    </row>
    <row r="66" spans="4:26">
      <c r="D66" s="6"/>
      <c r="E66" s="6"/>
      <c r="F66" s="6"/>
      <c r="G66" s="6"/>
      <c r="H66" s="6"/>
      <c r="M66" s="6"/>
      <c r="N66" s="6"/>
      <c r="O66" s="6"/>
      <c r="P66" s="6"/>
      <c r="Q66" s="6"/>
      <c r="V66" s="6"/>
      <c r="W66" s="6"/>
      <c r="X66" s="6"/>
      <c r="Y66" s="6"/>
      <c r="Z66" s="6"/>
    </row>
    <row r="67" spans="4:26">
      <c r="D67" s="6"/>
      <c r="E67" s="6"/>
      <c r="F67" s="6"/>
      <c r="G67" s="6"/>
      <c r="H67" s="6"/>
      <c r="M67" s="6"/>
      <c r="N67" s="6"/>
      <c r="O67" s="6"/>
      <c r="P67" s="6"/>
      <c r="Q67" s="6"/>
      <c r="V67" s="6"/>
      <c r="W67" s="6"/>
      <c r="X67" s="6"/>
      <c r="Y67" s="6"/>
      <c r="Z67" s="6"/>
    </row>
    <row r="68" spans="4:26">
      <c r="D68" s="6"/>
      <c r="E68" s="6"/>
      <c r="F68" s="6"/>
      <c r="G68" s="6"/>
      <c r="H68" s="6"/>
      <c r="M68" s="6"/>
      <c r="N68" s="6"/>
      <c r="O68" s="6"/>
      <c r="P68" s="6"/>
      <c r="Q68" s="6"/>
      <c r="V68" s="6"/>
      <c r="W68" s="6"/>
      <c r="X68" s="6"/>
      <c r="Y68" s="6"/>
      <c r="Z68" s="6"/>
    </row>
    <row r="69" spans="4:26">
      <c r="D69" s="6"/>
      <c r="E69" s="6"/>
      <c r="F69" s="6"/>
      <c r="G69" s="6"/>
      <c r="H69" s="6"/>
      <c r="M69" s="6"/>
      <c r="N69" s="6"/>
      <c r="O69" s="6"/>
      <c r="P69" s="6"/>
      <c r="Q69" s="6"/>
      <c r="V69" s="6"/>
      <c r="W69" s="6"/>
      <c r="X69" s="6"/>
      <c r="Y69" s="6"/>
      <c r="Z69" s="6"/>
    </row>
    <row r="70" spans="4:26">
      <c r="D70" s="6"/>
      <c r="E70" s="6"/>
      <c r="F70" s="6"/>
      <c r="G70" s="6"/>
      <c r="H70" s="6"/>
      <c r="M70" s="6"/>
      <c r="N70" s="6"/>
      <c r="O70" s="6"/>
      <c r="P70" s="6"/>
      <c r="Q70" s="6"/>
      <c r="V70" s="6"/>
      <c r="W70" s="6"/>
      <c r="X70" s="6"/>
      <c r="Y70" s="6"/>
      <c r="Z70" s="6"/>
    </row>
    <row r="71" spans="4:26">
      <c r="D71" s="6"/>
      <c r="E71" s="6"/>
      <c r="F71" s="6"/>
      <c r="G71" s="6"/>
      <c r="H71" s="6"/>
      <c r="M71" s="6"/>
      <c r="N71" s="6"/>
      <c r="O71" s="6"/>
      <c r="P71" s="6"/>
      <c r="Q71" s="6"/>
      <c r="V71" s="6"/>
      <c r="W71" s="6"/>
      <c r="X71" s="6"/>
      <c r="Y71" s="6"/>
      <c r="Z71" s="6"/>
    </row>
    <row r="72" spans="4:26">
      <c r="D72" s="6"/>
      <c r="E72" s="6"/>
      <c r="F72" s="6"/>
      <c r="G72" s="6"/>
      <c r="H72" s="6"/>
      <c r="M72" s="6"/>
      <c r="N72" s="6"/>
      <c r="O72" s="6"/>
      <c r="P72" s="6"/>
      <c r="Q72" s="6"/>
      <c r="V72" s="6"/>
      <c r="W72" s="6"/>
      <c r="X72" s="6"/>
      <c r="Y72" s="6"/>
      <c r="Z72" s="6"/>
    </row>
    <row r="73" spans="4:26">
      <c r="D73" s="6"/>
      <c r="E73" s="6"/>
      <c r="F73" s="6"/>
      <c r="G73" s="6"/>
      <c r="H73" s="6"/>
      <c r="M73" s="6"/>
      <c r="N73" s="6"/>
      <c r="O73" s="6"/>
      <c r="P73" s="6"/>
      <c r="Q73" s="6"/>
      <c r="V73" s="6"/>
      <c r="W73" s="6"/>
      <c r="X73" s="6"/>
      <c r="Y73" s="6"/>
      <c r="Z73" s="6"/>
    </row>
    <row r="74" spans="4:26">
      <c r="D74" s="6"/>
      <c r="E74" s="6"/>
      <c r="F74" s="6"/>
      <c r="G74" s="6"/>
      <c r="H74" s="6"/>
      <c r="M74" s="6"/>
      <c r="N74" s="6"/>
      <c r="O74" s="6"/>
      <c r="P74" s="6"/>
      <c r="Q74" s="6"/>
      <c r="V74" s="6"/>
      <c r="W74" s="6"/>
      <c r="X74" s="6"/>
      <c r="Y74" s="6"/>
      <c r="Z74" s="6"/>
    </row>
    <row r="75" spans="4:26">
      <c r="D75" s="6"/>
      <c r="E75" s="6"/>
      <c r="F75" s="6"/>
      <c r="G75" s="6"/>
      <c r="H75" s="6"/>
      <c r="M75" s="6"/>
      <c r="N75" s="6"/>
      <c r="O75" s="6"/>
      <c r="P75" s="6"/>
      <c r="Q75" s="6"/>
      <c r="V75" s="6"/>
      <c r="W75" s="6"/>
      <c r="X75" s="6"/>
      <c r="Y75" s="6"/>
      <c r="Z75" s="6"/>
    </row>
    <row r="77" spans="4:26">
      <c r="D77" s="5"/>
      <c r="E77" s="5"/>
      <c r="F77" s="5"/>
      <c r="G77" s="5"/>
      <c r="H77" s="5"/>
      <c r="M77" s="5"/>
      <c r="N77" s="5"/>
      <c r="O77" s="5"/>
      <c r="P77" s="5"/>
      <c r="Q77" s="5"/>
      <c r="V77" s="5"/>
      <c r="W77" s="5"/>
      <c r="X77" s="5"/>
      <c r="Y77" s="5"/>
      <c r="Z77" s="5"/>
    </row>
    <row r="81" spans="12:19">
      <c r="M81" s="8"/>
      <c r="N81" s="8"/>
      <c r="O81" s="8"/>
      <c r="P81" s="8"/>
      <c r="Q81" s="8"/>
    </row>
    <row r="85" spans="12:19">
      <c r="M85" s="1"/>
      <c r="N85" s="1"/>
      <c r="O85" s="1"/>
      <c r="P85" s="1"/>
      <c r="Q85" s="1"/>
    </row>
    <row r="86" spans="12:19">
      <c r="M86" s="1"/>
      <c r="N86" s="1"/>
      <c r="O86" s="1"/>
      <c r="P86" s="1"/>
      <c r="Q86" s="1"/>
    </row>
    <row r="87" spans="12:19" ht="15.75" thickBot="1"/>
    <row r="88" spans="12:19">
      <c r="L88" s="132"/>
      <c r="M88" s="53"/>
      <c r="N88" s="53"/>
      <c r="O88" s="53"/>
      <c r="P88" s="53"/>
      <c r="Q88" s="53"/>
      <c r="R88" s="53"/>
      <c r="S88" s="55"/>
    </row>
    <row r="89" spans="12:19">
      <c r="L89" s="56"/>
      <c r="M89" s="133"/>
      <c r="N89" s="134" t="s">
        <v>83</v>
      </c>
      <c r="O89" s="134" t="s">
        <v>187</v>
      </c>
      <c r="P89" s="134" t="s">
        <v>185</v>
      </c>
      <c r="Q89" s="134" t="s">
        <v>84</v>
      </c>
      <c r="R89" s="134" t="s">
        <v>193</v>
      </c>
      <c r="S89" s="58"/>
    </row>
    <row r="90" spans="12:19">
      <c r="L90" s="56"/>
      <c r="M90" s="133" t="s">
        <v>140</v>
      </c>
      <c r="N90" s="133">
        <v>113.79</v>
      </c>
      <c r="O90" s="133">
        <v>102.26</v>
      </c>
      <c r="P90" s="133">
        <v>94.17</v>
      </c>
      <c r="Q90" s="133">
        <v>96.81</v>
      </c>
      <c r="R90" s="133">
        <v>111.98</v>
      </c>
      <c r="S90" s="58"/>
    </row>
    <row r="91" spans="12:19">
      <c r="L91" s="56"/>
      <c r="M91" s="133" t="s">
        <v>145</v>
      </c>
      <c r="N91" s="133">
        <v>118.57</v>
      </c>
      <c r="O91" s="133">
        <v>114.5</v>
      </c>
      <c r="P91" s="133">
        <v>111.33</v>
      </c>
      <c r="Q91" s="133">
        <v>117.23</v>
      </c>
      <c r="R91" s="133">
        <v>116.49</v>
      </c>
      <c r="S91" s="58"/>
    </row>
    <row r="92" spans="12:19">
      <c r="L92" s="56"/>
      <c r="M92" s="133" t="s">
        <v>146</v>
      </c>
      <c r="N92" s="133">
        <v>116.54</v>
      </c>
      <c r="O92" s="133">
        <v>115.04</v>
      </c>
      <c r="P92" s="133">
        <v>113.01</v>
      </c>
      <c r="Q92" s="133">
        <v>116.43</v>
      </c>
      <c r="R92" s="133">
        <v>117.56</v>
      </c>
      <c r="S92" s="58"/>
    </row>
    <row r="93" spans="12:19">
      <c r="L93" s="56"/>
      <c r="M93" s="135" t="s">
        <v>19</v>
      </c>
      <c r="N93" s="136">
        <f>AVERAGE(N90:N92)</f>
        <v>116.30000000000001</v>
      </c>
      <c r="O93" s="136">
        <f t="shared" ref="O93:R93" si="2">AVERAGE(O90:O92)</f>
        <v>110.60000000000001</v>
      </c>
      <c r="P93" s="136">
        <f t="shared" si="2"/>
        <v>106.17</v>
      </c>
      <c r="Q93" s="136">
        <f t="shared" si="2"/>
        <v>110.15666666666668</v>
      </c>
      <c r="R93" s="137">
        <f t="shared" si="2"/>
        <v>115.34333333333332</v>
      </c>
      <c r="S93" s="58"/>
    </row>
    <row r="94" spans="12:19">
      <c r="L94" s="56"/>
      <c r="M94" s="138" t="s">
        <v>5</v>
      </c>
      <c r="N94" s="139">
        <f>STDEV(N90:N92)/SQRT(3)</f>
        <v>1.3850752085476528</v>
      </c>
      <c r="O94" s="139">
        <f t="shared" ref="O94:R94" si="3">STDEV(O90:O92)/SQRT(3)</f>
        <v>4.1729126518536184</v>
      </c>
      <c r="P94" s="139">
        <f t="shared" si="3"/>
        <v>6.0195680908184768</v>
      </c>
      <c r="Q94" s="139">
        <f t="shared" si="3"/>
        <v>6.6773281416380259</v>
      </c>
      <c r="R94" s="140">
        <f t="shared" si="3"/>
        <v>1.7097985586352291</v>
      </c>
      <c r="S94" s="58"/>
    </row>
    <row r="95" spans="12:19" ht="15.75" thickBot="1">
      <c r="L95" s="65"/>
      <c r="M95" s="66"/>
      <c r="N95" s="66"/>
      <c r="O95" s="66"/>
      <c r="P95" s="66"/>
      <c r="Q95" s="66"/>
      <c r="R95" s="66"/>
      <c r="S95" s="68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6D353-D677-49DB-9E2D-DD90DB4A6CCE}">
  <dimension ref="B2:L56"/>
  <sheetViews>
    <sheetView workbookViewId="0">
      <selection activeCell="R17" sqref="R17"/>
    </sheetView>
  </sheetViews>
  <sheetFormatPr defaultRowHeight="15"/>
  <sheetData>
    <row r="2" spans="2:12" ht="15.75" thickBot="1">
      <c r="B2" s="192" t="s">
        <v>83</v>
      </c>
      <c r="C2" s="192"/>
      <c r="D2" s="192" t="s">
        <v>84</v>
      </c>
      <c r="E2" s="192"/>
    </row>
    <row r="3" spans="2:12">
      <c r="B3" s="18" t="s">
        <v>194</v>
      </c>
      <c r="C3" s="18" t="s">
        <v>195</v>
      </c>
      <c r="D3" s="18" t="s">
        <v>194</v>
      </c>
      <c r="E3" s="18" t="s">
        <v>195</v>
      </c>
      <c r="K3" s="39" t="s">
        <v>85</v>
      </c>
      <c r="L3" s="40" t="s">
        <v>196</v>
      </c>
    </row>
    <row r="4" spans="2:12">
      <c r="B4" s="47">
        <v>211.93</v>
      </c>
      <c r="C4" s="47">
        <v>214.13</v>
      </c>
      <c r="D4" s="47">
        <v>172.01</v>
      </c>
      <c r="E4" s="47">
        <v>197.33</v>
      </c>
      <c r="K4" s="42"/>
      <c r="L4" s="43"/>
    </row>
    <row r="5" spans="2:12">
      <c r="B5" s="47">
        <v>197.05</v>
      </c>
      <c r="C5" s="47">
        <v>204.67</v>
      </c>
      <c r="D5" s="47">
        <v>176.81</v>
      </c>
      <c r="E5" s="47">
        <v>211.86</v>
      </c>
      <c r="K5" s="42" t="s">
        <v>87</v>
      </c>
      <c r="L5" s="43" t="s">
        <v>197</v>
      </c>
    </row>
    <row r="6" spans="2:12">
      <c r="B6" s="47">
        <v>287.72000000000003</v>
      </c>
      <c r="C6" s="47">
        <v>255.02</v>
      </c>
      <c r="D6" s="47">
        <v>189.41</v>
      </c>
      <c r="E6" s="47">
        <v>210.91</v>
      </c>
      <c r="K6" s="42" t="s">
        <v>88</v>
      </c>
      <c r="L6" s="43" t="s">
        <v>88</v>
      </c>
    </row>
    <row r="7" spans="2:12">
      <c r="B7" s="47">
        <v>270.14</v>
      </c>
      <c r="C7" s="47">
        <v>219.19</v>
      </c>
      <c r="D7" s="47">
        <v>161.58000000000001</v>
      </c>
      <c r="E7" s="47">
        <v>121.06</v>
      </c>
      <c r="K7" s="42" t="s">
        <v>89</v>
      </c>
      <c r="L7" s="43" t="s">
        <v>198</v>
      </c>
    </row>
    <row r="8" spans="2:12">
      <c r="B8" s="47">
        <v>259.64999999999998</v>
      </c>
      <c r="C8" s="47">
        <v>250.07</v>
      </c>
      <c r="D8" s="47">
        <v>179.12</v>
      </c>
      <c r="E8" s="47">
        <v>127.89</v>
      </c>
      <c r="K8" s="42"/>
      <c r="L8" s="43"/>
    </row>
    <row r="9" spans="2:12">
      <c r="B9" s="47">
        <v>294.04000000000002</v>
      </c>
      <c r="C9" s="47">
        <v>229.91</v>
      </c>
      <c r="D9" s="47">
        <v>142.78</v>
      </c>
      <c r="E9" s="47">
        <v>154.25</v>
      </c>
      <c r="K9" s="42" t="s">
        <v>90</v>
      </c>
      <c r="L9" s="43"/>
    </row>
    <row r="10" spans="2:12">
      <c r="B10" s="47">
        <v>293.45999999999998</v>
      </c>
      <c r="C10" s="47">
        <v>236.29</v>
      </c>
      <c r="D10" s="47">
        <v>146.26</v>
      </c>
      <c r="E10" s="47">
        <v>116.58</v>
      </c>
      <c r="K10" s="42" t="s">
        <v>91</v>
      </c>
      <c r="L10" s="43" t="s">
        <v>108</v>
      </c>
    </row>
    <row r="11" spans="2:12">
      <c r="B11" s="47">
        <v>245.32</v>
      </c>
      <c r="C11" s="47">
        <v>236.01</v>
      </c>
      <c r="D11" s="47">
        <v>160.61000000000001</v>
      </c>
      <c r="E11" s="47">
        <v>156.4</v>
      </c>
      <c r="K11" s="42" t="s">
        <v>92</v>
      </c>
      <c r="L11" s="43" t="s">
        <v>109</v>
      </c>
    </row>
    <row r="12" spans="2:12">
      <c r="B12" s="47">
        <v>260.45999999999998</v>
      </c>
      <c r="C12" s="47">
        <v>257.27</v>
      </c>
      <c r="D12" s="47">
        <v>179.54</v>
      </c>
      <c r="E12" s="47">
        <v>144.93</v>
      </c>
      <c r="K12" s="42" t="s">
        <v>94</v>
      </c>
      <c r="L12" s="43" t="s">
        <v>106</v>
      </c>
    </row>
    <row r="13" spans="2:12">
      <c r="B13" s="47">
        <v>250.51</v>
      </c>
      <c r="C13" s="47">
        <v>246.68</v>
      </c>
      <c r="D13" s="47">
        <v>184.44</v>
      </c>
      <c r="E13" s="47">
        <v>142.9</v>
      </c>
      <c r="K13" s="42" t="s">
        <v>96</v>
      </c>
      <c r="L13" s="43" t="s">
        <v>97</v>
      </c>
    </row>
    <row r="14" spans="2:12" ht="15.75" thickBot="1">
      <c r="B14" s="47">
        <v>213.36</v>
      </c>
      <c r="C14" s="47">
        <v>242.13</v>
      </c>
      <c r="D14" s="47">
        <v>144.94999999999999</v>
      </c>
      <c r="E14" s="47">
        <v>167.41</v>
      </c>
      <c r="K14" s="44" t="s">
        <v>98</v>
      </c>
      <c r="L14" s="45" t="s">
        <v>199</v>
      </c>
    </row>
    <row r="15" spans="2:12" ht="15.75" thickBot="1">
      <c r="B15" s="47">
        <v>242.2</v>
      </c>
      <c r="C15" s="47">
        <v>214.22</v>
      </c>
      <c r="D15" s="47">
        <v>156.08000000000001</v>
      </c>
      <c r="E15" s="47">
        <v>187.23</v>
      </c>
    </row>
    <row r="16" spans="2:12">
      <c r="B16" s="47">
        <v>273.75</v>
      </c>
      <c r="C16" s="47">
        <v>173.89</v>
      </c>
      <c r="D16" s="47">
        <v>186.16</v>
      </c>
      <c r="E16" s="47">
        <v>159.66999999999999</v>
      </c>
      <c r="K16" s="39" t="s">
        <v>85</v>
      </c>
      <c r="L16" s="40" t="s">
        <v>196</v>
      </c>
    </row>
    <row r="17" spans="2:12">
      <c r="B17" s="47">
        <v>286.16000000000003</v>
      </c>
      <c r="C17" s="47">
        <v>225.45</v>
      </c>
      <c r="D17" s="47">
        <v>171.42</v>
      </c>
      <c r="E17" s="47">
        <v>156.43</v>
      </c>
      <c r="K17" s="42"/>
      <c r="L17" s="43"/>
    </row>
    <row r="18" spans="2:12">
      <c r="B18" s="47">
        <v>278.49</v>
      </c>
      <c r="C18" s="47">
        <v>201.88</v>
      </c>
      <c r="D18" s="47">
        <v>188.62</v>
      </c>
      <c r="E18" s="47">
        <v>142.63</v>
      </c>
      <c r="K18" s="42" t="s">
        <v>101</v>
      </c>
      <c r="L18" s="43" t="s">
        <v>200</v>
      </c>
    </row>
    <row r="19" spans="2:12">
      <c r="B19" s="47">
        <v>218.49</v>
      </c>
      <c r="C19" s="47">
        <v>219.77</v>
      </c>
      <c r="D19" s="47">
        <v>197.37</v>
      </c>
      <c r="E19" s="47">
        <v>160.6</v>
      </c>
      <c r="K19" s="42" t="s">
        <v>88</v>
      </c>
      <c r="L19" s="43" t="s">
        <v>88</v>
      </c>
    </row>
    <row r="20" spans="2:12">
      <c r="B20" s="47">
        <v>224.94</v>
      </c>
      <c r="C20" s="47">
        <v>200.22</v>
      </c>
      <c r="D20" s="47">
        <v>167.59</v>
      </c>
      <c r="E20" s="47">
        <v>220.39</v>
      </c>
      <c r="K20" s="42" t="s">
        <v>87</v>
      </c>
      <c r="L20" s="43" t="s">
        <v>197</v>
      </c>
    </row>
    <row r="21" spans="2:12">
      <c r="B21" s="47">
        <v>207.79</v>
      </c>
      <c r="C21" s="47">
        <v>201.49</v>
      </c>
      <c r="D21" s="47">
        <v>171.14</v>
      </c>
      <c r="E21" s="47">
        <v>151.91</v>
      </c>
      <c r="K21" s="42"/>
      <c r="L21" s="43"/>
    </row>
    <row r="22" spans="2:12">
      <c r="B22" s="47">
        <v>261.64999999999998</v>
      </c>
      <c r="C22" s="47">
        <v>206.42</v>
      </c>
      <c r="D22" s="47">
        <v>183.31</v>
      </c>
      <c r="E22" s="47">
        <v>170.55</v>
      </c>
      <c r="K22" s="42" t="s">
        <v>90</v>
      </c>
      <c r="L22" s="43"/>
    </row>
    <row r="23" spans="2:12">
      <c r="B23" s="47">
        <v>266.48</v>
      </c>
      <c r="C23" s="47">
        <v>222.19</v>
      </c>
      <c r="D23" s="47">
        <v>179.12</v>
      </c>
      <c r="E23" s="47">
        <v>171.41</v>
      </c>
      <c r="K23" s="42" t="s">
        <v>91</v>
      </c>
      <c r="L23" s="43" t="s">
        <v>108</v>
      </c>
    </row>
    <row r="24" spans="2:12">
      <c r="B24" s="47">
        <v>319.92</v>
      </c>
      <c r="C24" s="47">
        <v>225.28</v>
      </c>
      <c r="D24" s="47">
        <v>151.16</v>
      </c>
      <c r="E24" s="47">
        <v>209.09</v>
      </c>
      <c r="K24" s="42" t="s">
        <v>92</v>
      </c>
      <c r="L24" s="43" t="s">
        <v>109</v>
      </c>
    </row>
    <row r="25" spans="2:12">
      <c r="B25" s="47">
        <v>207.53</v>
      </c>
      <c r="C25" s="47">
        <v>216.95</v>
      </c>
      <c r="D25" s="47">
        <v>192.59</v>
      </c>
      <c r="E25" s="47">
        <v>200.06</v>
      </c>
      <c r="K25" s="42" t="s">
        <v>94</v>
      </c>
      <c r="L25" s="43" t="s">
        <v>106</v>
      </c>
    </row>
    <row r="26" spans="2:12">
      <c r="B26" s="47">
        <v>301.02</v>
      </c>
      <c r="C26" s="47">
        <v>188.96</v>
      </c>
      <c r="D26" s="47">
        <v>190.07</v>
      </c>
      <c r="E26" s="47">
        <v>219.68</v>
      </c>
      <c r="K26" s="42" t="s">
        <v>96</v>
      </c>
      <c r="L26" s="43" t="s">
        <v>97</v>
      </c>
    </row>
    <row r="27" spans="2:12" ht="15.75" thickBot="1">
      <c r="B27" s="47">
        <v>223.5</v>
      </c>
      <c r="C27" s="47">
        <v>241.86</v>
      </c>
      <c r="D27" s="47">
        <v>208.32</v>
      </c>
      <c r="E27" s="47">
        <v>202.34</v>
      </c>
      <c r="K27" s="44" t="s">
        <v>98</v>
      </c>
      <c r="L27" s="45" t="s">
        <v>201</v>
      </c>
    </row>
    <row r="28" spans="2:12" ht="15.75" thickBot="1">
      <c r="B28" s="47">
        <v>303.8</v>
      </c>
      <c r="C28" s="47">
        <v>190.12</v>
      </c>
      <c r="D28" s="47">
        <v>168.77</v>
      </c>
      <c r="E28" s="47">
        <v>195.07</v>
      </c>
    </row>
    <row r="29" spans="2:12">
      <c r="B29" s="47">
        <v>191.07</v>
      </c>
      <c r="C29" s="47">
        <v>199.69</v>
      </c>
      <c r="D29" s="47">
        <v>154.99</v>
      </c>
      <c r="E29" s="47">
        <v>202.03</v>
      </c>
      <c r="K29" s="39" t="s">
        <v>85</v>
      </c>
      <c r="L29" s="40" t="s">
        <v>196</v>
      </c>
    </row>
    <row r="30" spans="2:12">
      <c r="B30" s="47">
        <v>222.27</v>
      </c>
      <c r="C30" s="47">
        <v>188.33</v>
      </c>
      <c r="D30" s="47">
        <v>189.7</v>
      </c>
      <c r="E30" s="47">
        <v>204.21</v>
      </c>
      <c r="K30" s="42"/>
      <c r="L30" s="43"/>
    </row>
    <row r="31" spans="2:12">
      <c r="B31" s="47">
        <v>233.46</v>
      </c>
      <c r="C31" s="47">
        <v>198.24</v>
      </c>
      <c r="D31" s="47">
        <v>136.47</v>
      </c>
      <c r="E31" s="47">
        <v>127.21</v>
      </c>
      <c r="K31" s="42" t="s">
        <v>100</v>
      </c>
      <c r="L31" s="43" t="s">
        <v>202</v>
      </c>
    </row>
    <row r="32" spans="2:12">
      <c r="B32" s="47">
        <v>234.31</v>
      </c>
      <c r="C32" s="47">
        <v>176.77</v>
      </c>
      <c r="D32" s="47">
        <v>157.44999999999999</v>
      </c>
      <c r="E32" s="47">
        <v>100.34</v>
      </c>
      <c r="K32" s="42" t="s">
        <v>88</v>
      </c>
      <c r="L32" s="43" t="s">
        <v>88</v>
      </c>
    </row>
    <row r="33" spans="2:12">
      <c r="B33" s="47">
        <v>251.75</v>
      </c>
      <c r="C33" s="47">
        <v>200.81</v>
      </c>
      <c r="D33" s="47">
        <v>162.32</v>
      </c>
      <c r="E33" s="47">
        <v>125.86</v>
      </c>
      <c r="K33" s="42" t="s">
        <v>101</v>
      </c>
      <c r="L33" s="43" t="s">
        <v>200</v>
      </c>
    </row>
    <row r="34" spans="2:12">
      <c r="B34" s="47">
        <v>224.88</v>
      </c>
      <c r="C34" s="47">
        <v>169.6</v>
      </c>
      <c r="D34" s="47">
        <v>166.58</v>
      </c>
      <c r="E34" s="47">
        <v>136.34</v>
      </c>
      <c r="K34" s="42"/>
      <c r="L34" s="43"/>
    </row>
    <row r="35" spans="2:12">
      <c r="B35" s="47">
        <v>242.25</v>
      </c>
      <c r="C35" s="47">
        <v>195.3</v>
      </c>
      <c r="D35" s="47">
        <v>134.55000000000001</v>
      </c>
      <c r="E35" s="47">
        <v>119.21</v>
      </c>
      <c r="K35" s="42" t="s">
        <v>90</v>
      </c>
      <c r="L35" s="43"/>
    </row>
    <row r="36" spans="2:12">
      <c r="B36" s="47">
        <v>244.64</v>
      </c>
      <c r="C36" s="47">
        <v>177.28</v>
      </c>
      <c r="D36" s="47">
        <v>138.34</v>
      </c>
      <c r="E36" s="47">
        <v>163.96</v>
      </c>
      <c r="K36" s="42" t="s">
        <v>91</v>
      </c>
      <c r="L36" s="43" t="s">
        <v>108</v>
      </c>
    </row>
    <row r="37" spans="2:12">
      <c r="B37" s="47">
        <v>244.29</v>
      </c>
      <c r="C37" s="47">
        <v>163</v>
      </c>
      <c r="D37" s="47">
        <v>157.52000000000001</v>
      </c>
      <c r="E37" s="47">
        <v>149.15</v>
      </c>
      <c r="K37" s="42" t="s">
        <v>92</v>
      </c>
      <c r="L37" s="43" t="s">
        <v>109</v>
      </c>
    </row>
    <row r="38" spans="2:12">
      <c r="B38" s="47">
        <v>212.83</v>
      </c>
      <c r="C38" s="47">
        <v>216.22</v>
      </c>
      <c r="D38" s="47">
        <v>143.68</v>
      </c>
      <c r="E38" s="47">
        <v>193.87</v>
      </c>
      <c r="K38" s="42" t="s">
        <v>94</v>
      </c>
      <c r="L38" s="43" t="s">
        <v>106</v>
      </c>
    </row>
    <row r="39" spans="2:12">
      <c r="B39" s="47">
        <v>215.03</v>
      </c>
      <c r="C39" s="47">
        <v>210.51</v>
      </c>
      <c r="D39" s="47">
        <v>176.73</v>
      </c>
      <c r="E39" s="47">
        <v>114.36</v>
      </c>
      <c r="K39" s="42" t="s">
        <v>96</v>
      </c>
      <c r="L39" s="43" t="s">
        <v>97</v>
      </c>
    </row>
    <row r="40" spans="2:12" ht="15.75" thickBot="1">
      <c r="B40" s="47">
        <v>237.35</v>
      </c>
      <c r="C40" s="47">
        <v>179.7</v>
      </c>
      <c r="D40" s="47">
        <v>176.81</v>
      </c>
      <c r="E40" s="47">
        <v>143.99</v>
      </c>
      <c r="K40" s="44" t="s">
        <v>98</v>
      </c>
      <c r="L40" s="45" t="s">
        <v>203</v>
      </c>
    </row>
    <row r="41" spans="2:12">
      <c r="B41" s="47">
        <v>207.21</v>
      </c>
      <c r="C41" s="47">
        <v>198</v>
      </c>
      <c r="D41" s="47">
        <v>189.41</v>
      </c>
      <c r="E41" s="47">
        <v>150</v>
      </c>
    </row>
    <row r="42" spans="2:12">
      <c r="B42" s="47">
        <v>255.68</v>
      </c>
      <c r="C42" s="47">
        <v>215.9</v>
      </c>
      <c r="D42" s="47">
        <v>161.58000000000001</v>
      </c>
      <c r="E42" s="47">
        <v>161.55000000000001</v>
      </c>
    </row>
    <row r="43" spans="2:12">
      <c r="B43" s="47">
        <v>219.23</v>
      </c>
      <c r="C43" s="47">
        <v>193.45</v>
      </c>
      <c r="D43" s="47">
        <v>166.58</v>
      </c>
      <c r="E43" s="47">
        <v>80.040000000000006</v>
      </c>
    </row>
    <row r="44" spans="2:12">
      <c r="B44" s="47">
        <v>222.27</v>
      </c>
      <c r="C44" s="47">
        <v>192.89</v>
      </c>
      <c r="D44" s="47">
        <v>179.12</v>
      </c>
      <c r="E44" s="47">
        <v>103.76</v>
      </c>
    </row>
    <row r="45" spans="2:12">
      <c r="B45" s="47">
        <v>225</v>
      </c>
      <c r="C45" s="47">
        <v>196.33</v>
      </c>
      <c r="D45" s="47">
        <v>180.42</v>
      </c>
      <c r="E45" s="47">
        <v>113.69</v>
      </c>
    </row>
    <row r="46" spans="2:12">
      <c r="B46" s="47">
        <v>233.55</v>
      </c>
      <c r="C46" s="47">
        <v>194.07</v>
      </c>
      <c r="D46" s="47">
        <v>197.05</v>
      </c>
      <c r="E46" s="47">
        <v>60.37</v>
      </c>
    </row>
    <row r="47" spans="2:12">
      <c r="B47" s="47">
        <v>256.08</v>
      </c>
      <c r="C47" s="47">
        <v>190.12</v>
      </c>
      <c r="D47" s="47">
        <v>185.9</v>
      </c>
      <c r="E47" s="47">
        <v>90.12</v>
      </c>
    </row>
    <row r="48" spans="2:12">
      <c r="B48" s="47">
        <v>278.62</v>
      </c>
      <c r="C48" s="47">
        <v>198.2</v>
      </c>
      <c r="D48" s="47">
        <v>175.58</v>
      </c>
      <c r="E48" s="47">
        <v>99.69</v>
      </c>
    </row>
    <row r="49" spans="2:5">
      <c r="B49" s="47">
        <v>286.14999999999998</v>
      </c>
      <c r="C49" s="47">
        <v>177.28</v>
      </c>
      <c r="D49" s="47">
        <v>210.07</v>
      </c>
      <c r="E49" s="47">
        <v>110.81</v>
      </c>
    </row>
    <row r="50" spans="2:5">
      <c r="B50" s="47">
        <v>268.64999999999998</v>
      </c>
      <c r="C50" s="47">
        <v>163</v>
      </c>
      <c r="D50" s="47">
        <v>208.32</v>
      </c>
      <c r="E50" s="47">
        <v>115.3</v>
      </c>
    </row>
    <row r="51" spans="2:5">
      <c r="B51" s="47">
        <v>217.34</v>
      </c>
      <c r="C51" s="47">
        <v>216.22</v>
      </c>
      <c r="D51" s="47">
        <v>168.77</v>
      </c>
      <c r="E51" s="47">
        <v>127.21</v>
      </c>
    </row>
    <row r="52" spans="2:5">
      <c r="B52" s="47">
        <v>224.71</v>
      </c>
      <c r="C52" s="47">
        <v>210.51</v>
      </c>
      <c r="D52" s="47">
        <v>215.03</v>
      </c>
      <c r="E52" s="47">
        <v>100.34</v>
      </c>
    </row>
    <row r="53" spans="2:5">
      <c r="B53" s="47">
        <v>210.07</v>
      </c>
      <c r="C53" s="47">
        <v>159.69999999999999</v>
      </c>
      <c r="D53" s="47">
        <v>207.21</v>
      </c>
      <c r="E53" s="47">
        <v>125.86</v>
      </c>
    </row>
    <row r="54" spans="2:5">
      <c r="B54" s="47">
        <v>244.64</v>
      </c>
      <c r="C54" s="47">
        <v>225.28</v>
      </c>
      <c r="D54" s="47">
        <v>219.23</v>
      </c>
      <c r="E54" s="47">
        <v>136.34</v>
      </c>
    </row>
    <row r="55" spans="2:5">
      <c r="B55" s="47">
        <v>222.27</v>
      </c>
      <c r="C55" s="47">
        <v>216.95</v>
      </c>
      <c r="D55" s="47">
        <v>222.27</v>
      </c>
      <c r="E55" s="47">
        <v>119.21</v>
      </c>
    </row>
    <row r="56" spans="2:5">
      <c r="B56" s="47">
        <v>234.31</v>
      </c>
      <c r="C56" s="47">
        <v>188.96</v>
      </c>
      <c r="D56" s="47">
        <v>225</v>
      </c>
      <c r="E56" s="47">
        <v>163.96</v>
      </c>
    </row>
  </sheetData>
  <mergeCells count="2">
    <mergeCell ref="B2:C2"/>
    <mergeCell ref="D2:E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18433" r:id="rId3">
          <objectPr defaultSize="0" autoPict="0" r:id="rId4">
            <anchor moveWithCells="1">
              <from>
                <xdr:col>5</xdr:col>
                <xdr:colOff>85725</xdr:colOff>
                <xdr:row>2</xdr:row>
                <xdr:rowOff>0</xdr:rowOff>
              </from>
              <to>
                <xdr:col>9</xdr:col>
                <xdr:colOff>542925</xdr:colOff>
                <xdr:row>17</xdr:row>
                <xdr:rowOff>0</xdr:rowOff>
              </to>
            </anchor>
          </objectPr>
        </oleObject>
      </mc:Choice>
      <mc:Fallback>
        <oleObject progId="Prism9.Document" shapeId="18433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7C646-F630-4230-BFE2-CA0E54D4EE9A}">
  <dimension ref="B3:T47"/>
  <sheetViews>
    <sheetView workbookViewId="0">
      <selection activeCell="Q39" sqref="Q39"/>
    </sheetView>
  </sheetViews>
  <sheetFormatPr defaultRowHeight="15"/>
  <sheetData>
    <row r="3" spans="2:20">
      <c r="C3" s="8" t="s">
        <v>140</v>
      </c>
      <c r="D3" s="5"/>
      <c r="E3" s="5"/>
      <c r="F3" s="5"/>
      <c r="G3" s="5"/>
      <c r="J3" s="8" t="s">
        <v>145</v>
      </c>
      <c r="K3" s="5"/>
      <c r="L3" s="5"/>
      <c r="M3" s="5"/>
      <c r="Q3" s="8" t="s">
        <v>146</v>
      </c>
      <c r="R3" s="5"/>
      <c r="S3" s="5"/>
      <c r="T3" s="5"/>
    </row>
    <row r="4" spans="2:20">
      <c r="C4" s="193" t="s">
        <v>204</v>
      </c>
      <c r="D4" s="193"/>
      <c r="E4" s="193"/>
      <c r="F4" s="193"/>
      <c r="G4" s="5"/>
      <c r="J4" s="193" t="s">
        <v>204</v>
      </c>
      <c r="K4" s="193"/>
      <c r="L4" s="193"/>
      <c r="M4" s="193"/>
      <c r="Q4" s="193" t="s">
        <v>204</v>
      </c>
      <c r="R4" s="193"/>
      <c r="S4" s="193"/>
      <c r="T4" s="193"/>
    </row>
    <row r="5" spans="2:20">
      <c r="C5" s="5" t="s">
        <v>205</v>
      </c>
      <c r="D5" s="5" t="s">
        <v>206</v>
      </c>
      <c r="E5" s="5" t="s">
        <v>207</v>
      </c>
      <c r="F5" s="5" t="s">
        <v>208</v>
      </c>
      <c r="G5" s="5"/>
      <c r="J5" s="5" t="s">
        <v>205</v>
      </c>
      <c r="K5" s="5" t="s">
        <v>209</v>
      </c>
      <c r="L5" s="5" t="s">
        <v>207</v>
      </c>
      <c r="M5" s="5" t="s">
        <v>208</v>
      </c>
      <c r="Q5" s="5" t="s">
        <v>205</v>
      </c>
      <c r="R5" s="5" t="s">
        <v>209</v>
      </c>
      <c r="S5" s="5" t="s">
        <v>207</v>
      </c>
      <c r="T5" s="5" t="s">
        <v>208</v>
      </c>
    </row>
    <row r="6" spans="2:20">
      <c r="B6">
        <v>1</v>
      </c>
      <c r="C6" s="6">
        <v>189.61</v>
      </c>
      <c r="D6" s="6">
        <v>249.18</v>
      </c>
      <c r="E6" s="6">
        <v>78.41</v>
      </c>
      <c r="F6" s="6">
        <v>135.46</v>
      </c>
      <c r="G6" s="5"/>
      <c r="I6">
        <v>1</v>
      </c>
      <c r="J6" s="6">
        <v>167.45</v>
      </c>
      <c r="K6" s="6">
        <v>234.15</v>
      </c>
      <c r="L6" s="6">
        <v>113.64</v>
      </c>
      <c r="M6" s="6">
        <v>154.28</v>
      </c>
      <c r="P6">
        <v>1</v>
      </c>
      <c r="Q6" s="6">
        <v>154.85</v>
      </c>
      <c r="R6" s="6">
        <v>194.85</v>
      </c>
      <c r="S6" s="6">
        <v>136.25</v>
      </c>
      <c r="T6" s="6">
        <v>172.41</v>
      </c>
    </row>
    <row r="7" spans="2:20">
      <c r="B7">
        <v>2</v>
      </c>
      <c r="C7" s="6">
        <v>204.6</v>
      </c>
      <c r="D7" s="6">
        <v>225.29</v>
      </c>
      <c r="E7" s="6">
        <v>145.25</v>
      </c>
      <c r="F7" s="6">
        <v>161.16</v>
      </c>
      <c r="G7" s="5"/>
      <c r="I7">
        <v>2</v>
      </c>
      <c r="J7" s="6">
        <v>178.45</v>
      </c>
      <c r="K7" s="6">
        <v>254.52</v>
      </c>
      <c r="L7" s="6">
        <v>126.24</v>
      </c>
      <c r="M7" s="6">
        <v>136.94999999999999</v>
      </c>
      <c r="P7">
        <v>2</v>
      </c>
      <c r="Q7" s="6">
        <v>162.37</v>
      </c>
      <c r="R7" s="6">
        <v>183.52</v>
      </c>
      <c r="S7" s="6">
        <v>129.56</v>
      </c>
      <c r="T7" s="6">
        <v>155.84</v>
      </c>
    </row>
    <row r="8" spans="2:20">
      <c r="B8">
        <v>3</v>
      </c>
      <c r="C8" s="6">
        <v>217.81</v>
      </c>
      <c r="D8" s="6">
        <v>278.10000000000002</v>
      </c>
      <c r="E8" s="6">
        <v>138.56</v>
      </c>
      <c r="F8" s="6">
        <v>202.5</v>
      </c>
      <c r="G8" s="5"/>
      <c r="I8">
        <v>3</v>
      </c>
      <c r="J8" s="6">
        <v>182.44</v>
      </c>
      <c r="K8" s="6">
        <v>191.7</v>
      </c>
      <c r="L8" s="6">
        <v>147.25</v>
      </c>
      <c r="M8" s="6">
        <v>152.18</v>
      </c>
      <c r="P8">
        <v>3</v>
      </c>
      <c r="Q8" s="6">
        <v>160.58000000000001</v>
      </c>
      <c r="R8" s="6">
        <v>208.47</v>
      </c>
      <c r="S8" s="6">
        <v>131.69</v>
      </c>
      <c r="T8" s="6">
        <v>162.4</v>
      </c>
    </row>
    <row r="9" spans="2:20">
      <c r="B9">
        <v>4</v>
      </c>
      <c r="C9" s="6">
        <v>159.22999999999999</v>
      </c>
      <c r="D9" s="6">
        <v>238.53</v>
      </c>
      <c r="E9" s="6">
        <v>121.24</v>
      </c>
      <c r="F9" s="6">
        <v>156.16</v>
      </c>
      <c r="G9" s="5"/>
      <c r="I9">
        <v>4</v>
      </c>
      <c r="J9" s="6">
        <v>157.22999999999999</v>
      </c>
      <c r="K9" s="6">
        <v>183.64</v>
      </c>
      <c r="L9" s="6">
        <v>136.47</v>
      </c>
      <c r="M9" s="6">
        <v>142.85</v>
      </c>
      <c r="P9">
        <v>4</v>
      </c>
      <c r="Q9" s="6">
        <v>148.38999999999999</v>
      </c>
      <c r="R9" s="6">
        <v>211.54</v>
      </c>
      <c r="S9" s="6">
        <v>100.58</v>
      </c>
      <c r="T9" s="6">
        <v>192.5</v>
      </c>
    </row>
    <row r="10" spans="2:20">
      <c r="B10">
        <v>5</v>
      </c>
      <c r="C10" s="6">
        <v>168.98</v>
      </c>
      <c r="D10" s="6">
        <v>177.06</v>
      </c>
      <c r="E10" s="6">
        <v>168.71</v>
      </c>
      <c r="F10" s="6">
        <v>160.16999999999999</v>
      </c>
      <c r="G10" s="5"/>
      <c r="I10">
        <v>5</v>
      </c>
      <c r="J10" s="6">
        <v>190.65</v>
      </c>
      <c r="K10" s="6">
        <v>195.47</v>
      </c>
      <c r="L10" s="6">
        <v>128.4</v>
      </c>
      <c r="M10" s="6">
        <v>113.24</v>
      </c>
      <c r="P10">
        <v>5</v>
      </c>
      <c r="Q10" s="6">
        <v>182.34</v>
      </c>
      <c r="R10" s="6">
        <v>269.47000000000003</v>
      </c>
      <c r="S10" s="6">
        <v>95.22</v>
      </c>
      <c r="T10" s="6">
        <v>121.54</v>
      </c>
    </row>
    <row r="11" spans="2:20">
      <c r="B11">
        <v>6</v>
      </c>
      <c r="C11" s="6">
        <v>144.13</v>
      </c>
      <c r="D11" s="6">
        <v>235.08</v>
      </c>
      <c r="E11" s="6">
        <v>122.5</v>
      </c>
      <c r="F11" s="6">
        <v>194.62</v>
      </c>
      <c r="G11" s="5"/>
      <c r="I11">
        <v>6</v>
      </c>
      <c r="J11" s="6">
        <v>204.11</v>
      </c>
      <c r="K11" s="6">
        <v>198.59</v>
      </c>
      <c r="L11" s="6">
        <v>98.47</v>
      </c>
      <c r="M11" s="6">
        <v>119.84</v>
      </c>
      <c r="P11">
        <v>6</v>
      </c>
      <c r="Q11" s="6">
        <v>174.88</v>
      </c>
      <c r="R11" s="6">
        <v>248.67</v>
      </c>
      <c r="S11" s="6">
        <v>84.61</v>
      </c>
      <c r="T11" s="6">
        <v>134.51</v>
      </c>
    </row>
    <row r="12" spans="2:20">
      <c r="B12">
        <v>7</v>
      </c>
      <c r="C12" s="6">
        <v>132.99</v>
      </c>
      <c r="D12" s="6">
        <v>165.98</v>
      </c>
      <c r="E12" s="6">
        <v>160.75</v>
      </c>
      <c r="F12" s="6">
        <v>146.85</v>
      </c>
      <c r="G12" s="5"/>
      <c r="I12">
        <v>7</v>
      </c>
      <c r="J12" s="6">
        <v>198.17</v>
      </c>
      <c r="K12" s="6">
        <v>211.5</v>
      </c>
      <c r="L12" s="6">
        <v>85.14</v>
      </c>
      <c r="M12" s="6">
        <v>127.61</v>
      </c>
      <c r="P12">
        <v>7</v>
      </c>
      <c r="Q12" s="6">
        <v>179.34</v>
      </c>
      <c r="R12" s="6">
        <v>284.11</v>
      </c>
      <c r="S12" s="6">
        <v>97.45</v>
      </c>
      <c r="T12" s="6">
        <v>175.21</v>
      </c>
    </row>
    <row r="13" spans="2:20">
      <c r="B13">
        <v>8</v>
      </c>
      <c r="C13" s="6">
        <v>203.19</v>
      </c>
      <c r="D13" s="6">
        <v>219.08</v>
      </c>
      <c r="E13" s="6">
        <v>86.42</v>
      </c>
      <c r="F13" s="6">
        <v>137.5</v>
      </c>
      <c r="G13" s="5"/>
      <c r="I13">
        <v>8</v>
      </c>
      <c r="J13" s="6">
        <v>185.62</v>
      </c>
      <c r="K13" s="6">
        <v>204.63</v>
      </c>
      <c r="L13" s="6">
        <v>90.14</v>
      </c>
      <c r="M13" s="6">
        <v>184.26</v>
      </c>
      <c r="P13">
        <v>8</v>
      </c>
      <c r="Q13" s="6">
        <v>195.47</v>
      </c>
      <c r="R13" s="6">
        <v>265.52</v>
      </c>
      <c r="S13" s="6">
        <v>157.52000000000001</v>
      </c>
      <c r="T13" s="6">
        <v>152.85</v>
      </c>
    </row>
    <row r="14" spans="2:20">
      <c r="B14">
        <v>9</v>
      </c>
      <c r="C14" s="6">
        <v>228.05</v>
      </c>
      <c r="D14" s="6">
        <v>265.95999999999998</v>
      </c>
      <c r="E14" s="6">
        <v>136.74</v>
      </c>
      <c r="F14" s="6">
        <v>144.72999999999999</v>
      </c>
      <c r="G14" s="5"/>
      <c r="I14">
        <v>9</v>
      </c>
      <c r="J14" s="6">
        <v>168.47</v>
      </c>
      <c r="K14" s="6">
        <v>209.74</v>
      </c>
      <c r="L14" s="6">
        <v>100.47</v>
      </c>
      <c r="M14" s="6">
        <v>166.51</v>
      </c>
      <c r="P14">
        <v>9</v>
      </c>
      <c r="Q14" s="6">
        <v>175.24</v>
      </c>
      <c r="R14" s="6">
        <v>200.47</v>
      </c>
      <c r="S14" s="6">
        <v>149.26</v>
      </c>
      <c r="T14" s="6">
        <v>177.52</v>
      </c>
    </row>
    <row r="15" spans="2:20">
      <c r="B15">
        <v>10</v>
      </c>
      <c r="C15" s="6">
        <v>176.52</v>
      </c>
      <c r="D15" s="6">
        <v>194.03</v>
      </c>
      <c r="E15" s="6">
        <v>143.85</v>
      </c>
      <c r="F15" s="6">
        <v>179.67</v>
      </c>
      <c r="G15" s="5"/>
      <c r="I15">
        <v>10</v>
      </c>
      <c r="J15" s="6">
        <v>172.29</v>
      </c>
      <c r="K15" s="6">
        <v>246.58</v>
      </c>
      <c r="L15" s="6">
        <v>111.26</v>
      </c>
      <c r="M15" s="6">
        <v>172.94</v>
      </c>
      <c r="P15">
        <v>10</v>
      </c>
      <c r="Q15" s="6">
        <v>179.49</v>
      </c>
      <c r="R15" s="6">
        <v>193.64</v>
      </c>
      <c r="S15" s="6">
        <v>162.81</v>
      </c>
      <c r="T15" s="6">
        <v>168.38</v>
      </c>
    </row>
    <row r="16" spans="2:20">
      <c r="B16">
        <v>11</v>
      </c>
      <c r="C16" s="6">
        <v>257.08</v>
      </c>
      <c r="D16" s="6">
        <v>255.68</v>
      </c>
      <c r="E16" s="6">
        <v>164.38</v>
      </c>
      <c r="F16" s="6">
        <v>152.88999999999999</v>
      </c>
      <c r="G16" s="5"/>
      <c r="I16">
        <v>11</v>
      </c>
      <c r="J16" s="6">
        <v>188.75</v>
      </c>
      <c r="K16" s="6">
        <v>266.74</v>
      </c>
      <c r="L16" s="6">
        <v>104.26</v>
      </c>
      <c r="M16" s="6">
        <v>128.25</v>
      </c>
      <c r="P16">
        <v>11</v>
      </c>
      <c r="Q16" s="6">
        <v>160.25</v>
      </c>
      <c r="R16" s="6">
        <v>211.56</v>
      </c>
      <c r="S16" s="6">
        <v>144.62</v>
      </c>
      <c r="T16" s="6">
        <v>164.84</v>
      </c>
    </row>
    <row r="17" spans="2:20">
      <c r="B17">
        <v>12</v>
      </c>
      <c r="C17" s="6">
        <v>141.5</v>
      </c>
      <c r="D17" s="6">
        <v>228.97</v>
      </c>
      <c r="E17" s="6">
        <v>155.30000000000001</v>
      </c>
      <c r="F17" s="6">
        <v>139.05000000000001</v>
      </c>
      <c r="G17" s="5"/>
      <c r="I17">
        <v>12</v>
      </c>
      <c r="J17" s="6">
        <v>193.22</v>
      </c>
      <c r="K17" s="6">
        <v>254.12</v>
      </c>
      <c r="L17" s="6">
        <v>135.21</v>
      </c>
      <c r="M17" s="6">
        <v>133.84</v>
      </c>
      <c r="P17">
        <v>12</v>
      </c>
      <c r="Q17" s="6">
        <v>178.24</v>
      </c>
      <c r="R17" s="6">
        <v>262.54000000000002</v>
      </c>
      <c r="S17" s="6">
        <v>103.56</v>
      </c>
      <c r="T17" s="6">
        <v>153.25</v>
      </c>
    </row>
    <row r="18" spans="2:20">
      <c r="B18">
        <v>13</v>
      </c>
      <c r="C18" s="6">
        <v>165.96</v>
      </c>
      <c r="D18" s="6">
        <v>173.46</v>
      </c>
      <c r="E18" s="6">
        <v>125.61</v>
      </c>
      <c r="F18" s="6">
        <v>179.47</v>
      </c>
      <c r="G18" s="5"/>
      <c r="I18">
        <v>13</v>
      </c>
      <c r="J18" s="6">
        <v>201.69</v>
      </c>
      <c r="K18" s="6">
        <v>235.84</v>
      </c>
      <c r="L18" s="6">
        <v>126.34</v>
      </c>
      <c r="M18" s="6">
        <v>189.55</v>
      </c>
      <c r="P18">
        <v>13</v>
      </c>
      <c r="Q18" s="6">
        <v>207.69</v>
      </c>
      <c r="R18" s="6">
        <v>253.63</v>
      </c>
      <c r="S18" s="6">
        <v>108.47</v>
      </c>
      <c r="T18" s="6">
        <v>185.84</v>
      </c>
    </row>
    <row r="19" spans="2:20">
      <c r="B19">
        <v>14</v>
      </c>
      <c r="C19" s="6">
        <v>188.2</v>
      </c>
      <c r="D19" s="6">
        <v>268.85000000000002</v>
      </c>
      <c r="E19" s="6">
        <v>113.76</v>
      </c>
      <c r="F19" s="6">
        <v>127.33</v>
      </c>
      <c r="G19" s="5"/>
      <c r="I19">
        <v>14</v>
      </c>
      <c r="J19" s="6">
        <v>166.84</v>
      </c>
      <c r="K19" s="6">
        <v>237.41</v>
      </c>
      <c r="L19" s="6">
        <v>142.41</v>
      </c>
      <c r="M19" s="6">
        <v>175.41</v>
      </c>
      <c r="P19">
        <v>14</v>
      </c>
      <c r="Q19" s="6">
        <v>200.11</v>
      </c>
      <c r="R19" s="6">
        <v>284.61</v>
      </c>
      <c r="S19" s="6">
        <v>115.49</v>
      </c>
      <c r="T19" s="6">
        <v>179.51</v>
      </c>
    </row>
    <row r="20" spans="2:20">
      <c r="B20">
        <v>15</v>
      </c>
      <c r="C20" s="6">
        <v>243.09</v>
      </c>
      <c r="D20" s="6">
        <v>249.61</v>
      </c>
      <c r="E20" s="6">
        <v>107.44</v>
      </c>
      <c r="F20" s="6">
        <v>148.21</v>
      </c>
      <c r="G20" s="5"/>
      <c r="I20">
        <v>15</v>
      </c>
      <c r="J20" s="6">
        <v>175.41</v>
      </c>
      <c r="K20" s="6">
        <v>266.41000000000003</v>
      </c>
      <c r="L20" s="6">
        <v>113.74</v>
      </c>
      <c r="M20" s="6">
        <v>138.51</v>
      </c>
      <c r="P20">
        <v>15</v>
      </c>
      <c r="Q20" s="6">
        <v>195.84</v>
      </c>
      <c r="R20" s="6">
        <v>274.55</v>
      </c>
      <c r="S20" s="6">
        <v>163.84</v>
      </c>
      <c r="T20" s="6">
        <v>167.84</v>
      </c>
    </row>
    <row r="21" spans="2:20">
      <c r="B21">
        <v>16</v>
      </c>
      <c r="C21" s="6">
        <v>177.49</v>
      </c>
      <c r="D21" s="6">
        <v>227.4</v>
      </c>
      <c r="E21" s="6">
        <v>124.82</v>
      </c>
      <c r="F21" s="6">
        <v>185.99</v>
      </c>
      <c r="G21" s="5"/>
      <c r="I21">
        <v>16</v>
      </c>
      <c r="J21" s="6">
        <v>169.85</v>
      </c>
      <c r="K21" s="6">
        <v>205.47</v>
      </c>
      <c r="L21" s="6">
        <v>106.28</v>
      </c>
      <c r="M21" s="6">
        <v>142.72999999999999</v>
      </c>
      <c r="P21">
        <v>16</v>
      </c>
      <c r="Q21" s="6">
        <v>153.84</v>
      </c>
      <c r="R21" s="6">
        <v>266.45</v>
      </c>
      <c r="S21" s="6">
        <v>154.62</v>
      </c>
      <c r="T21" s="6">
        <v>177.24</v>
      </c>
    </row>
    <row r="22" spans="2:20">
      <c r="B22">
        <v>17</v>
      </c>
      <c r="C22" s="6">
        <v>139.84</v>
      </c>
      <c r="D22" s="6">
        <v>218.79</v>
      </c>
      <c r="E22" s="6">
        <v>85.2</v>
      </c>
      <c r="F22" s="6">
        <v>184.39</v>
      </c>
      <c r="G22" s="5"/>
      <c r="I22">
        <v>17</v>
      </c>
      <c r="J22" s="6">
        <v>188.57</v>
      </c>
      <c r="K22" s="6">
        <v>216.54</v>
      </c>
      <c r="L22" s="6">
        <v>164.26</v>
      </c>
      <c r="M22" s="6">
        <v>129.82</v>
      </c>
      <c r="P22">
        <v>17</v>
      </c>
      <c r="Q22" s="6">
        <v>145.99</v>
      </c>
      <c r="R22" s="6">
        <v>253.94</v>
      </c>
      <c r="S22" s="6">
        <v>163.63999999999999</v>
      </c>
      <c r="T22" s="6">
        <v>122.84</v>
      </c>
    </row>
    <row r="23" spans="2:20">
      <c r="B23">
        <v>18</v>
      </c>
      <c r="C23" s="6">
        <v>212.38</v>
      </c>
      <c r="D23" s="6">
        <v>266.45999999999998</v>
      </c>
      <c r="E23" s="6">
        <v>136.16999999999999</v>
      </c>
      <c r="F23" s="6">
        <v>153.26</v>
      </c>
      <c r="G23" s="5"/>
      <c r="I23">
        <v>18</v>
      </c>
      <c r="J23" s="6">
        <v>192.38</v>
      </c>
      <c r="K23" s="6">
        <v>222.36</v>
      </c>
      <c r="L23" s="6">
        <v>126.41</v>
      </c>
      <c r="M23" s="6">
        <v>133.84</v>
      </c>
      <c r="P23">
        <v>18</v>
      </c>
      <c r="Q23" s="6">
        <v>154.27000000000001</v>
      </c>
      <c r="R23" s="6">
        <v>275.94</v>
      </c>
      <c r="S23" s="6">
        <v>158.69</v>
      </c>
      <c r="T23" s="6">
        <v>131.25</v>
      </c>
    </row>
    <row r="24" spans="2:20">
      <c r="B24">
        <v>19</v>
      </c>
      <c r="C24" s="6">
        <v>190.41</v>
      </c>
      <c r="D24" s="6">
        <v>242.28</v>
      </c>
      <c r="E24" s="6">
        <v>130.1</v>
      </c>
      <c r="F24" s="6">
        <v>180.4</v>
      </c>
      <c r="G24" s="5"/>
      <c r="I24">
        <v>19</v>
      </c>
      <c r="J24" s="6">
        <v>175.48</v>
      </c>
      <c r="K24" s="6">
        <v>216.84</v>
      </c>
      <c r="L24" s="6">
        <v>139.47999999999999</v>
      </c>
      <c r="M24" s="6">
        <v>129.56</v>
      </c>
      <c r="P24">
        <v>19</v>
      </c>
      <c r="Q24" s="6">
        <v>148.19</v>
      </c>
      <c r="R24" s="6">
        <v>266.83999999999997</v>
      </c>
      <c r="S24" s="6">
        <v>131.84</v>
      </c>
      <c r="T24" s="6">
        <v>162.47</v>
      </c>
    </row>
    <row r="25" spans="2:20">
      <c r="B25">
        <v>20</v>
      </c>
      <c r="C25" s="6">
        <v>175.72</v>
      </c>
      <c r="D25" s="6">
        <v>248.11</v>
      </c>
      <c r="E25" s="6">
        <v>143.94</v>
      </c>
      <c r="F25" s="6">
        <v>133.62</v>
      </c>
      <c r="G25" s="5"/>
      <c r="I25">
        <v>20</v>
      </c>
      <c r="J25" s="6">
        <v>188.31</v>
      </c>
      <c r="K25" s="6">
        <v>242.15</v>
      </c>
      <c r="L25" s="6">
        <v>114.26</v>
      </c>
      <c r="M25" s="6">
        <v>184.94</v>
      </c>
      <c r="P25">
        <v>20</v>
      </c>
      <c r="Q25" s="6">
        <v>162.32</v>
      </c>
      <c r="R25" s="6">
        <v>274.89999999999998</v>
      </c>
      <c r="S25" s="6">
        <v>151.84</v>
      </c>
      <c r="T25" s="6">
        <v>168.88</v>
      </c>
    </row>
    <row r="26" spans="2:20">
      <c r="B26" s="2" t="s">
        <v>19</v>
      </c>
      <c r="C26" s="93">
        <f>AVERAGE(C6:C25)</f>
        <v>185.839</v>
      </c>
      <c r="D26" s="93">
        <f t="shared" ref="D26:F26" si="0">AVERAGE(D6:D25)</f>
        <v>231.39499999999992</v>
      </c>
      <c r="E26" s="93">
        <f t="shared" si="0"/>
        <v>129.45749999999998</v>
      </c>
      <c r="F26" s="93">
        <f t="shared" si="0"/>
        <v>160.17149999999998</v>
      </c>
      <c r="G26" s="8"/>
      <c r="H26" s="2"/>
      <c r="I26" s="2" t="s">
        <v>19</v>
      </c>
      <c r="J26" s="93">
        <f>AVERAGE(J6:J25)</f>
        <v>182.26900000000001</v>
      </c>
      <c r="K26" s="93">
        <f t="shared" ref="K26:M26" si="1">AVERAGE(K6:K25)</f>
        <v>224.71999999999997</v>
      </c>
      <c r="L26" s="93">
        <f t="shared" si="1"/>
        <v>120.5065</v>
      </c>
      <c r="M26" s="93">
        <f t="shared" si="1"/>
        <v>147.85550000000003</v>
      </c>
      <c r="N26" s="2"/>
      <c r="O26" s="2"/>
      <c r="P26" s="2" t="s">
        <v>19</v>
      </c>
      <c r="Q26" s="93">
        <f>AVERAGE(Q6:Q25)</f>
        <v>170.98450000000005</v>
      </c>
      <c r="R26" s="93">
        <f t="shared" ref="R26:T26" si="2">AVERAGE(R6:R25)</f>
        <v>244.26099999999997</v>
      </c>
      <c r="S26" s="93">
        <f t="shared" si="2"/>
        <v>132.078</v>
      </c>
      <c r="T26" s="93">
        <f t="shared" si="2"/>
        <v>161.35599999999997</v>
      </c>
    </row>
    <row r="27" spans="2:20">
      <c r="B27" s="2" t="s">
        <v>49</v>
      </c>
      <c r="C27" s="93">
        <f>STDEV(C6:C25)</f>
        <v>34.653101767450217</v>
      </c>
      <c r="D27" s="93">
        <f>STDEV(D6:D25)</f>
        <v>32.494875628401559</v>
      </c>
      <c r="E27" s="93">
        <f t="shared" ref="E27:F27" si="3">STDEV(E6:E25)</f>
        <v>25.7061034888401</v>
      </c>
      <c r="F27" s="93">
        <f t="shared" si="3"/>
        <v>22.271653986980692</v>
      </c>
      <c r="G27" s="8"/>
      <c r="H27" s="2"/>
      <c r="I27" s="2" t="s">
        <v>49</v>
      </c>
      <c r="J27" s="93">
        <f>STDEV(J6:J25)</f>
        <v>12.90747678061461</v>
      </c>
      <c r="K27" s="93">
        <f>STDEV(K6:K25)</f>
        <v>25.168441392054465</v>
      </c>
      <c r="L27" s="93">
        <f t="shared" ref="L27:M27" si="4">STDEV(L6:L25)</f>
        <v>20.323959745503323</v>
      </c>
      <c r="M27" s="93">
        <f t="shared" si="4"/>
        <v>23.309419481808941</v>
      </c>
      <c r="N27" s="2"/>
      <c r="O27" s="2"/>
      <c r="P27" s="2" t="s">
        <v>49</v>
      </c>
      <c r="Q27" s="93">
        <f>STDEV(Q6:Q25)</f>
        <v>18.681792846173938</v>
      </c>
      <c r="R27" s="93">
        <f>STDEV(R6:R25)</f>
        <v>34.589630161897759</v>
      </c>
      <c r="S27" s="93">
        <f t="shared" ref="S27:T27" si="5">STDEV(S6:S25)</f>
        <v>26.286688566448898</v>
      </c>
      <c r="T27" s="93">
        <f t="shared" si="5"/>
        <v>20.200967251464501</v>
      </c>
    </row>
    <row r="28" spans="2:20">
      <c r="C28" s="5"/>
      <c r="D28" s="5"/>
      <c r="E28" s="5"/>
      <c r="F28" s="5"/>
      <c r="G28" s="5"/>
    </row>
    <row r="29" spans="2:20">
      <c r="C29" s="5"/>
      <c r="D29" s="5"/>
      <c r="E29" s="5"/>
      <c r="F29" s="5"/>
      <c r="G29" s="5"/>
      <c r="J29" s="5"/>
      <c r="K29" s="5"/>
      <c r="L29" s="5"/>
      <c r="M29" s="5"/>
      <c r="Q29" s="5"/>
      <c r="R29" s="5"/>
      <c r="S29" s="5"/>
      <c r="T29" s="5"/>
    </row>
    <row r="30" spans="2:20">
      <c r="C30" s="5"/>
      <c r="D30" s="5"/>
      <c r="E30" s="5"/>
      <c r="F30" s="5"/>
      <c r="G30" s="5"/>
    </row>
    <row r="31" spans="2:20">
      <c r="C31" s="5"/>
      <c r="D31" s="5"/>
      <c r="E31" s="5"/>
      <c r="F31" s="5"/>
      <c r="G31" s="5"/>
    </row>
    <row r="32" spans="2:20">
      <c r="C32" s="5" t="s">
        <v>205</v>
      </c>
      <c r="D32" s="5" t="s">
        <v>209</v>
      </c>
      <c r="E32" s="5" t="s">
        <v>207</v>
      </c>
      <c r="F32" s="5" t="s">
        <v>208</v>
      </c>
      <c r="G32" s="5"/>
    </row>
    <row r="33" spans="2:7">
      <c r="C33" s="6">
        <v>185.84</v>
      </c>
      <c r="D33" s="6">
        <v>231.4</v>
      </c>
      <c r="E33" s="6">
        <v>129.46</v>
      </c>
      <c r="F33" s="6">
        <v>160.16999999999999</v>
      </c>
      <c r="G33" s="5"/>
    </row>
    <row r="34" spans="2:7">
      <c r="C34" s="6">
        <v>182.27</v>
      </c>
      <c r="D34" s="6">
        <v>224.72</v>
      </c>
      <c r="E34" s="6">
        <v>120.51</v>
      </c>
      <c r="F34" s="6">
        <v>147.86000000000001</v>
      </c>
    </row>
    <row r="35" spans="2:7">
      <c r="C35" s="6">
        <v>170.98</v>
      </c>
      <c r="D35" s="6">
        <v>244.26</v>
      </c>
      <c r="E35" s="6">
        <v>132.08000000000001</v>
      </c>
      <c r="F35" s="6">
        <v>161.36000000000001</v>
      </c>
    </row>
    <row r="36" spans="2:7">
      <c r="B36" s="2" t="s">
        <v>19</v>
      </c>
      <c r="C36" s="141">
        <f>AVERAGE(C33:C35)</f>
        <v>179.69666666666669</v>
      </c>
      <c r="D36" s="8">
        <f t="shared" ref="D36:F36" si="6">AVERAGE(D33:D35)</f>
        <v>233.46</v>
      </c>
      <c r="E36" s="93">
        <f>AVERAGE(E33:E35)</f>
        <v>127.35000000000002</v>
      </c>
      <c r="F36" s="93">
        <f t="shared" si="6"/>
        <v>156.46333333333334</v>
      </c>
    </row>
    <row r="37" spans="2:7">
      <c r="B37" s="2" t="s">
        <v>5</v>
      </c>
      <c r="C37" s="93">
        <f>STDEV(C33:C35)/SQRT(3)</f>
        <v>4.4785203409658072</v>
      </c>
      <c r="D37" s="93">
        <f t="shared" ref="D37:F37" si="7">STDEV(D33:D35)/SQRT(3)</f>
        <v>5.7339805836201876</v>
      </c>
      <c r="E37" s="93">
        <f t="shared" si="7"/>
        <v>3.5026323434430497</v>
      </c>
      <c r="F37" s="93">
        <f t="shared" si="7"/>
        <v>4.3153614500345636</v>
      </c>
    </row>
    <row r="38" spans="2:7">
      <c r="C38" s="5"/>
      <c r="D38" s="5"/>
      <c r="E38" s="5"/>
      <c r="F38" s="5"/>
    </row>
    <row r="39" spans="2:7">
      <c r="C39" s="5" t="s">
        <v>205</v>
      </c>
      <c r="D39" s="5" t="s">
        <v>209</v>
      </c>
      <c r="E39" s="5" t="s">
        <v>207</v>
      </c>
      <c r="F39" s="5" t="s">
        <v>208</v>
      </c>
    </row>
    <row r="40" spans="2:7">
      <c r="C40" s="5"/>
      <c r="D40" s="5"/>
      <c r="E40" s="5"/>
      <c r="F40" s="5"/>
    </row>
    <row r="41" spans="2:7">
      <c r="C41" s="5"/>
      <c r="D41" s="5"/>
      <c r="E41" s="5"/>
      <c r="F41" s="5"/>
    </row>
    <row r="43" spans="2:7">
      <c r="C43" s="5"/>
      <c r="D43" s="5"/>
      <c r="E43" s="5"/>
      <c r="F43" s="5"/>
    </row>
    <row r="44" spans="2:7">
      <c r="C44" s="6"/>
      <c r="D44" s="6"/>
      <c r="E44" s="6"/>
      <c r="F44" s="6"/>
    </row>
    <row r="45" spans="2:7">
      <c r="C45" s="6"/>
      <c r="D45" s="6"/>
      <c r="E45" s="6"/>
      <c r="F45" s="6"/>
    </row>
    <row r="46" spans="2:7">
      <c r="C46" s="6"/>
      <c r="D46" s="6"/>
      <c r="E46" s="6"/>
      <c r="F46" s="6"/>
    </row>
    <row r="47" spans="2:7">
      <c r="B47" s="2"/>
      <c r="C47" s="8"/>
      <c r="D47" s="8"/>
      <c r="E47" s="93"/>
      <c r="F47" s="93"/>
    </row>
  </sheetData>
  <mergeCells count="3">
    <mergeCell ref="C4:F4"/>
    <mergeCell ref="J4:M4"/>
    <mergeCell ref="Q4:T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99E9-BFBA-472E-AD2C-BFFE1453433C}">
  <dimension ref="B1:W48"/>
  <sheetViews>
    <sheetView workbookViewId="0">
      <selection activeCell="AA32" sqref="AA32"/>
    </sheetView>
  </sheetViews>
  <sheetFormatPr defaultRowHeight="15"/>
  <sheetData>
    <row r="1" spans="2:20">
      <c r="B1" s="5"/>
      <c r="C1" s="5"/>
      <c r="D1" s="5"/>
      <c r="E1" s="5"/>
    </row>
    <row r="2" spans="2:20">
      <c r="B2" s="8" t="s">
        <v>33</v>
      </c>
      <c r="C2" s="5"/>
      <c r="D2" s="5"/>
      <c r="E2" s="5"/>
      <c r="I2" s="2" t="s">
        <v>34</v>
      </c>
      <c r="O2" s="8" t="s">
        <v>35</v>
      </c>
      <c r="P2" s="8"/>
      <c r="Q2" s="8"/>
      <c r="R2" s="8"/>
    </row>
    <row r="3" spans="2:20">
      <c r="B3" s="5"/>
      <c r="C3" s="8" t="s">
        <v>36</v>
      </c>
      <c r="D3" s="8" t="s">
        <v>37</v>
      </c>
      <c r="E3" s="8" t="s">
        <v>38</v>
      </c>
      <c r="I3" s="5"/>
      <c r="J3" s="8" t="s">
        <v>39</v>
      </c>
      <c r="K3" s="8" t="s">
        <v>34</v>
      </c>
      <c r="L3" s="5" t="s">
        <v>18</v>
      </c>
      <c r="N3" s="2"/>
      <c r="P3" s="8" t="s">
        <v>33</v>
      </c>
      <c r="Q3" s="8" t="s">
        <v>34</v>
      </c>
      <c r="R3" s="8" t="s">
        <v>40</v>
      </c>
      <c r="S3" s="8" t="s">
        <v>36</v>
      </c>
      <c r="T3" s="8" t="s">
        <v>38</v>
      </c>
    </row>
    <row r="4" spans="2:20">
      <c r="B4" s="5" t="s">
        <v>41</v>
      </c>
      <c r="C4" s="5">
        <v>1081</v>
      </c>
      <c r="D4" s="5">
        <v>251</v>
      </c>
      <c r="E4" s="6">
        <f>(D4/C4)*100</f>
        <v>23.219241443108231</v>
      </c>
      <c r="I4" s="5" t="s">
        <v>41</v>
      </c>
      <c r="J4" s="5">
        <v>252</v>
      </c>
      <c r="K4" s="5">
        <v>52</v>
      </c>
      <c r="L4" s="6">
        <f>(K4/J4)*100</f>
        <v>20.634920634920633</v>
      </c>
      <c r="O4" s="5" t="s">
        <v>41</v>
      </c>
      <c r="P4" s="5">
        <v>251</v>
      </c>
      <c r="Q4" s="5">
        <v>22</v>
      </c>
      <c r="R4" s="7">
        <f>P4-Q4</f>
        <v>229</v>
      </c>
      <c r="S4" s="5">
        <v>1081</v>
      </c>
      <c r="T4" s="6">
        <f>(R4/S4)*100</f>
        <v>21.184088806660501</v>
      </c>
    </row>
    <row r="5" spans="2:20">
      <c r="B5" s="5" t="s">
        <v>42</v>
      </c>
      <c r="C5" s="5">
        <v>1080</v>
      </c>
      <c r="D5" s="5">
        <v>256</v>
      </c>
      <c r="E5" s="6">
        <f t="shared" ref="E5:E10" si="0">(D5/C5)*100</f>
        <v>23.703703703703706</v>
      </c>
      <c r="I5" s="5" t="s">
        <v>42</v>
      </c>
      <c r="J5" s="5">
        <v>235</v>
      </c>
      <c r="K5" s="5">
        <v>44</v>
      </c>
      <c r="L5" s="6">
        <f t="shared" ref="L5:L10" si="1">(K5/J5)*100</f>
        <v>18.723404255319149</v>
      </c>
      <c r="O5" s="5" t="s">
        <v>42</v>
      </c>
      <c r="P5" s="5">
        <v>256</v>
      </c>
      <c r="Q5" s="5">
        <v>44</v>
      </c>
      <c r="R5" s="7">
        <f t="shared" ref="R5:R10" si="2">P5-Q5</f>
        <v>212</v>
      </c>
      <c r="S5" s="5">
        <v>1080</v>
      </c>
      <c r="T5" s="6">
        <f t="shared" ref="T5:T10" si="3">(R5/S5)*100</f>
        <v>19.62962962962963</v>
      </c>
    </row>
    <row r="6" spans="2:20">
      <c r="B6" s="5" t="s">
        <v>43</v>
      </c>
      <c r="C6" s="5">
        <v>1212</v>
      </c>
      <c r="D6" s="5">
        <v>268</v>
      </c>
      <c r="E6" s="6">
        <f t="shared" si="0"/>
        <v>22.112211221122113</v>
      </c>
      <c r="G6" s="9"/>
      <c r="I6" s="5" t="s">
        <v>43</v>
      </c>
      <c r="J6" s="5">
        <v>211</v>
      </c>
      <c r="K6" s="5">
        <v>47</v>
      </c>
      <c r="L6" s="6">
        <f t="shared" si="1"/>
        <v>22.274881516587676</v>
      </c>
      <c r="O6" s="5" t="s">
        <v>43</v>
      </c>
      <c r="P6" s="5">
        <v>295</v>
      </c>
      <c r="Q6" s="5">
        <v>25</v>
      </c>
      <c r="R6" s="7">
        <f t="shared" si="2"/>
        <v>270</v>
      </c>
      <c r="S6" s="5">
        <v>1212</v>
      </c>
      <c r="T6" s="6">
        <f t="shared" si="3"/>
        <v>22.277227722772277</v>
      </c>
    </row>
    <row r="7" spans="2:20">
      <c r="B7" s="5" t="s">
        <v>44</v>
      </c>
      <c r="C7" s="5">
        <v>1099</v>
      </c>
      <c r="D7" s="5">
        <v>219</v>
      </c>
      <c r="E7" s="6">
        <f t="shared" si="0"/>
        <v>19.927206551410372</v>
      </c>
      <c r="I7" s="5" t="s">
        <v>44</v>
      </c>
      <c r="J7" s="5">
        <v>183</v>
      </c>
      <c r="K7" s="5">
        <v>34</v>
      </c>
      <c r="L7" s="6">
        <f t="shared" si="1"/>
        <v>18.579234972677597</v>
      </c>
      <c r="O7" s="5" t="s">
        <v>44</v>
      </c>
      <c r="P7" s="5">
        <v>235</v>
      </c>
      <c r="Q7" s="5">
        <v>27</v>
      </c>
      <c r="R7" s="7">
        <f t="shared" si="2"/>
        <v>208</v>
      </c>
      <c r="S7" s="5">
        <v>1099</v>
      </c>
      <c r="T7" s="6">
        <f t="shared" si="3"/>
        <v>18.926296633303004</v>
      </c>
    </row>
    <row r="8" spans="2:20">
      <c r="B8" s="5" t="s">
        <v>45</v>
      </c>
      <c r="C8" s="5">
        <v>1101</v>
      </c>
      <c r="D8" s="5">
        <v>203</v>
      </c>
      <c r="E8" s="6">
        <f t="shared" si="0"/>
        <v>18.437783832879202</v>
      </c>
      <c r="I8" s="5" t="s">
        <v>45</v>
      </c>
      <c r="J8" s="5">
        <v>194</v>
      </c>
      <c r="K8" s="5">
        <v>54</v>
      </c>
      <c r="L8" s="6">
        <f t="shared" si="1"/>
        <v>27.835051546391753</v>
      </c>
      <c r="O8" s="5" t="s">
        <v>45</v>
      </c>
      <c r="P8" s="5">
        <v>288</v>
      </c>
      <c r="Q8" s="5">
        <v>14</v>
      </c>
      <c r="R8" s="7">
        <f>P8-Q8</f>
        <v>274</v>
      </c>
      <c r="S8" s="5">
        <v>1101</v>
      </c>
      <c r="T8" s="6">
        <f>(R8/S8)*100</f>
        <v>24.88646684831971</v>
      </c>
    </row>
    <row r="9" spans="2:20">
      <c r="B9" s="5" t="s">
        <v>46</v>
      </c>
      <c r="C9" s="5">
        <v>1147</v>
      </c>
      <c r="D9" s="5">
        <v>298</v>
      </c>
      <c r="E9" s="6">
        <f t="shared" si="0"/>
        <v>25.980819529206627</v>
      </c>
      <c r="I9" s="5" t="s">
        <v>46</v>
      </c>
      <c r="J9" s="5">
        <v>218</v>
      </c>
      <c r="K9" s="5">
        <v>38</v>
      </c>
      <c r="L9" s="6">
        <f t="shared" si="1"/>
        <v>17.431192660550458</v>
      </c>
      <c r="O9" s="5" t="s">
        <v>46</v>
      </c>
      <c r="P9" s="5">
        <v>298</v>
      </c>
      <c r="Q9" s="5">
        <v>31</v>
      </c>
      <c r="R9" s="7">
        <f t="shared" si="2"/>
        <v>267</v>
      </c>
      <c r="S9" s="5">
        <v>1147</v>
      </c>
      <c r="T9" s="6">
        <f t="shared" si="3"/>
        <v>23.278116826503922</v>
      </c>
    </row>
    <row r="10" spans="2:20" ht="15.75" thickBot="1">
      <c r="B10" s="5" t="s">
        <v>47</v>
      </c>
      <c r="C10" s="5">
        <v>1190</v>
      </c>
      <c r="D10" s="5">
        <v>300</v>
      </c>
      <c r="E10" s="6">
        <f t="shared" si="0"/>
        <v>25.210084033613445</v>
      </c>
      <c r="I10" s="5" t="s">
        <v>47</v>
      </c>
      <c r="J10" s="5">
        <v>206</v>
      </c>
      <c r="K10" s="5">
        <v>42</v>
      </c>
      <c r="L10" s="6">
        <f t="shared" si="1"/>
        <v>20.388349514563107</v>
      </c>
      <c r="O10" s="5" t="s">
        <v>47</v>
      </c>
      <c r="P10" s="5">
        <v>300</v>
      </c>
      <c r="Q10" s="5">
        <v>42</v>
      </c>
      <c r="R10" s="7">
        <f t="shared" si="2"/>
        <v>258</v>
      </c>
      <c r="S10" s="5">
        <v>1190</v>
      </c>
      <c r="T10" s="6">
        <f t="shared" si="3"/>
        <v>21.680672268907564</v>
      </c>
    </row>
    <row r="11" spans="2:20" ht="15.75" thickBot="1">
      <c r="B11" s="10" t="s">
        <v>48</v>
      </c>
      <c r="C11" s="11">
        <f>AVERAGE(C4:C10)</f>
        <v>1130</v>
      </c>
      <c r="D11" s="12">
        <f>AVERAGE(D4:D10)</f>
        <v>256.42857142857144</v>
      </c>
      <c r="E11" s="13">
        <f>AVERAGE(E4:E10)</f>
        <v>22.655864330720529</v>
      </c>
      <c r="I11" s="10" t="s">
        <v>48</v>
      </c>
      <c r="J11" s="12">
        <f>AVERAGE(J4:J10)</f>
        <v>214.14285714285714</v>
      </c>
      <c r="K11" s="14">
        <f>AVERAGE(K4:K10)</f>
        <v>44.428571428571431</v>
      </c>
      <c r="L11" s="13">
        <f>AVERAGE(L4:L10)</f>
        <v>20.838147871572914</v>
      </c>
      <c r="O11" s="10" t="s">
        <v>48</v>
      </c>
      <c r="P11" s="11">
        <f>AVERAGE(P4:P10)</f>
        <v>274.71428571428572</v>
      </c>
      <c r="Q11" s="12">
        <f>AVERAGE(Q4:Q10)</f>
        <v>29.285714285714285</v>
      </c>
      <c r="R11" s="13">
        <f>AVERAGE(R4:R10)</f>
        <v>245.42857142857142</v>
      </c>
      <c r="S11" s="14">
        <f>AVERAGE(S4:S10)</f>
        <v>1130</v>
      </c>
      <c r="T11" s="13">
        <f>AVERAGE(T4:T10)</f>
        <v>21.694642676585229</v>
      </c>
    </row>
    <row r="12" spans="2:20">
      <c r="B12" s="5" t="s">
        <v>49</v>
      </c>
      <c r="C12" s="5"/>
      <c r="D12" s="5"/>
      <c r="E12" s="6">
        <f>STDEV(E4:E10)</f>
        <v>2.7242143072623555</v>
      </c>
      <c r="I12" s="5" t="s">
        <v>50</v>
      </c>
      <c r="J12" s="6">
        <f>STDEV(J4:J10)</f>
        <v>23.575612904217923</v>
      </c>
      <c r="K12" s="6">
        <f>STDEV(K4:K10)</f>
        <v>7.2078000077957931</v>
      </c>
      <c r="L12" s="6">
        <f>STDEV(L4:L10)</f>
        <v>3.4748298838525979</v>
      </c>
      <c r="O12" s="5" t="s">
        <v>49</v>
      </c>
      <c r="P12" s="5"/>
      <c r="Q12" s="5"/>
      <c r="R12" s="6">
        <f>STDEV(R4:R10)</f>
        <v>28.377556524227206</v>
      </c>
      <c r="S12" s="6">
        <f>STDEV(S4:S10)</f>
        <v>53.721504074253168</v>
      </c>
      <c r="T12" s="6">
        <f>STDEV(T4:T10)</f>
        <v>2.0503421010735825</v>
      </c>
    </row>
    <row r="13" spans="2:20">
      <c r="B13" s="5" t="s">
        <v>5</v>
      </c>
      <c r="C13" s="5"/>
      <c r="D13" s="5"/>
      <c r="E13" s="6">
        <f>STDEV(E4:E10)/SQRT(7)</f>
        <v>1.0296562250086132</v>
      </c>
      <c r="I13" s="5" t="s">
        <v>51</v>
      </c>
      <c r="J13" s="6">
        <f>STDEV(J4:J10)/SQRT(7)</f>
        <v>8.9107441072122633</v>
      </c>
      <c r="K13" s="6">
        <f>STDEV(K4:K10)/SQRT(7)</f>
        <v>2.7242923315024408</v>
      </c>
      <c r="L13" s="6">
        <f>STDEV(L4:L10)/SQRT(7)</f>
        <v>1.3133622458470613</v>
      </c>
      <c r="O13" s="5" t="s">
        <v>5</v>
      </c>
      <c r="P13" s="5"/>
      <c r="Q13" s="5"/>
      <c r="R13" s="6">
        <f>STDEV(R4:R10)/SQRT(7)</f>
        <v>10.725708196969093</v>
      </c>
      <c r="S13" s="6">
        <f t="shared" ref="S13:T13" si="4">STDEV(S4:S10)/SQRT(7)</f>
        <v>20.304819976688151</v>
      </c>
      <c r="T13" s="6">
        <f t="shared" si="4"/>
        <v>0.77495647172090831</v>
      </c>
    </row>
    <row r="14" spans="2:20">
      <c r="B14" s="5"/>
      <c r="C14" s="5"/>
      <c r="D14" s="5"/>
      <c r="E14" s="5"/>
      <c r="I14" s="5"/>
      <c r="J14" s="5"/>
      <c r="K14" s="5"/>
      <c r="L14" s="5"/>
      <c r="O14" s="5"/>
      <c r="P14" s="5"/>
      <c r="Q14" s="5"/>
      <c r="R14" s="5"/>
    </row>
    <row r="15" spans="2:20">
      <c r="B15" s="5"/>
      <c r="C15" s="8" t="s">
        <v>36</v>
      </c>
      <c r="D15" s="8" t="s">
        <v>37</v>
      </c>
      <c r="E15" s="8" t="s">
        <v>38</v>
      </c>
      <c r="I15" s="5"/>
      <c r="J15" s="8" t="s">
        <v>39</v>
      </c>
      <c r="K15" s="8" t="s">
        <v>34</v>
      </c>
      <c r="L15" s="5" t="s">
        <v>18</v>
      </c>
      <c r="O15" s="5"/>
      <c r="P15" s="8" t="s">
        <v>33</v>
      </c>
      <c r="Q15" s="8" t="s">
        <v>34</v>
      </c>
      <c r="R15" s="8" t="s">
        <v>40</v>
      </c>
      <c r="S15" s="8" t="s">
        <v>36</v>
      </c>
      <c r="T15" s="8" t="s">
        <v>38</v>
      </c>
    </row>
    <row r="16" spans="2:20">
      <c r="B16" s="5" t="s">
        <v>52</v>
      </c>
      <c r="C16" s="5">
        <v>1107</v>
      </c>
      <c r="D16" s="5">
        <v>160</v>
      </c>
      <c r="E16" s="6">
        <f>(D16/C16)*100</f>
        <v>14.453477868112014</v>
      </c>
      <c r="I16" s="5" t="s">
        <v>52</v>
      </c>
      <c r="J16" s="5">
        <v>139</v>
      </c>
      <c r="K16" s="5">
        <v>22</v>
      </c>
      <c r="L16" s="6">
        <f>(K16/J16)*100</f>
        <v>15.827338129496402</v>
      </c>
      <c r="O16" s="5" t="s">
        <v>52</v>
      </c>
      <c r="P16" s="5">
        <v>160</v>
      </c>
      <c r="Q16" s="5">
        <v>11</v>
      </c>
      <c r="R16" s="7">
        <f>P16-Q16</f>
        <v>149</v>
      </c>
      <c r="S16" s="5">
        <v>1107</v>
      </c>
      <c r="T16" s="6">
        <f>(R16/S16)*100</f>
        <v>13.459801264679314</v>
      </c>
    </row>
    <row r="17" spans="2:23">
      <c r="B17" s="5" t="s">
        <v>53</v>
      </c>
      <c r="C17" s="5">
        <v>995</v>
      </c>
      <c r="D17" s="5">
        <v>188</v>
      </c>
      <c r="E17" s="6">
        <f t="shared" ref="E17:E20" si="5">(D17/C17)*100</f>
        <v>18.894472361809044</v>
      </c>
      <c r="I17" s="5" t="s">
        <v>53</v>
      </c>
      <c r="J17" s="5">
        <v>120</v>
      </c>
      <c r="K17" s="5">
        <v>15</v>
      </c>
      <c r="L17" s="6">
        <f>(K17/J17)*100</f>
        <v>12.5</v>
      </c>
      <c r="O17" s="5" t="s">
        <v>53</v>
      </c>
      <c r="P17" s="5">
        <v>188</v>
      </c>
      <c r="Q17" s="5">
        <v>15</v>
      </c>
      <c r="R17" s="7">
        <f t="shared" ref="R17:R20" si="6">P17-Q17</f>
        <v>173</v>
      </c>
      <c r="S17" s="5">
        <v>995</v>
      </c>
      <c r="T17" s="6">
        <f t="shared" ref="T17:T20" si="7">(R17/S17)*100</f>
        <v>17.386934673366834</v>
      </c>
    </row>
    <row r="18" spans="2:23">
      <c r="B18" s="5" t="s">
        <v>54</v>
      </c>
      <c r="C18" s="5">
        <v>986</v>
      </c>
      <c r="D18" s="5">
        <v>168</v>
      </c>
      <c r="E18" s="6">
        <f t="shared" si="5"/>
        <v>17.038539553752535</v>
      </c>
      <c r="I18" s="5" t="s">
        <v>54</v>
      </c>
      <c r="J18" s="5">
        <v>164</v>
      </c>
      <c r="K18" s="5">
        <v>24</v>
      </c>
      <c r="L18" s="6">
        <f t="shared" ref="L18:L20" si="8">(K18/J18)*100</f>
        <v>14.634146341463413</v>
      </c>
      <c r="O18" s="5" t="s">
        <v>54</v>
      </c>
      <c r="P18" s="5">
        <v>198</v>
      </c>
      <c r="Q18" s="5">
        <v>15</v>
      </c>
      <c r="R18" s="7">
        <f t="shared" si="6"/>
        <v>183</v>
      </c>
      <c r="S18" s="5">
        <v>986</v>
      </c>
      <c r="T18" s="6">
        <f t="shared" si="7"/>
        <v>18.559837728194726</v>
      </c>
    </row>
    <row r="19" spans="2:23">
      <c r="B19" s="5" t="s">
        <v>55</v>
      </c>
      <c r="C19" s="5">
        <v>1054</v>
      </c>
      <c r="D19" s="5">
        <v>209</v>
      </c>
      <c r="E19" s="6">
        <f t="shared" si="5"/>
        <v>19.829222011385202</v>
      </c>
      <c r="I19" s="5" t="s">
        <v>55</v>
      </c>
      <c r="J19" s="5">
        <v>123</v>
      </c>
      <c r="K19" s="5">
        <v>16</v>
      </c>
      <c r="L19" s="6">
        <f t="shared" si="8"/>
        <v>13.008130081300814</v>
      </c>
      <c r="O19" s="5" t="s">
        <v>55</v>
      </c>
      <c r="P19" s="5">
        <v>209</v>
      </c>
      <c r="Q19" s="5">
        <v>16</v>
      </c>
      <c r="R19" s="7">
        <f t="shared" si="6"/>
        <v>193</v>
      </c>
      <c r="S19" s="5">
        <v>1054</v>
      </c>
      <c r="T19" s="6">
        <f t="shared" si="7"/>
        <v>18.311195445920305</v>
      </c>
      <c r="V19" s="5"/>
      <c r="W19" s="5"/>
    </row>
    <row r="20" spans="2:23" ht="15.75" thickBot="1">
      <c r="B20" s="5" t="s">
        <v>56</v>
      </c>
      <c r="C20" s="5">
        <v>1093</v>
      </c>
      <c r="D20" s="5">
        <v>212</v>
      </c>
      <c r="E20" s="6">
        <f t="shared" si="5"/>
        <v>19.396157365050321</v>
      </c>
      <c r="I20" s="5" t="s">
        <v>56</v>
      </c>
      <c r="J20" s="5">
        <v>147</v>
      </c>
      <c r="K20" s="5">
        <v>25</v>
      </c>
      <c r="L20" s="6">
        <f t="shared" si="8"/>
        <v>17.006802721088434</v>
      </c>
      <c r="O20" s="5" t="s">
        <v>56</v>
      </c>
      <c r="P20" s="5">
        <v>212</v>
      </c>
      <c r="Q20" s="5">
        <v>25</v>
      </c>
      <c r="R20" s="7">
        <f t="shared" si="6"/>
        <v>187</v>
      </c>
      <c r="S20" s="5">
        <v>1093</v>
      </c>
      <c r="T20" s="6">
        <f t="shared" si="7"/>
        <v>17.108874656907595</v>
      </c>
    </row>
    <row r="21" spans="2:23" ht="15.75" thickBot="1">
      <c r="B21" s="10" t="s">
        <v>48</v>
      </c>
      <c r="C21" s="15">
        <f>AVERAGE(C16:C20)</f>
        <v>1047</v>
      </c>
      <c r="D21" s="15">
        <f>AVERAGE(D16:D20)</f>
        <v>187.4</v>
      </c>
      <c r="E21" s="13">
        <f>AVERAGE(E16:E20)</f>
        <v>17.922373832021822</v>
      </c>
      <c r="I21" s="10" t="s">
        <v>48</v>
      </c>
      <c r="J21" s="12">
        <f>AVERAGE(J16:J20)</f>
        <v>138.6</v>
      </c>
      <c r="K21" s="12">
        <f>AVERAGE(K16:K20)</f>
        <v>20.399999999999999</v>
      </c>
      <c r="L21" s="15">
        <f>AVERAGE(L16:L20)</f>
        <v>14.595283454669811</v>
      </c>
      <c r="O21" s="10" t="s">
        <v>48</v>
      </c>
      <c r="P21" s="15">
        <f>AVERAGE(P16:P20)</f>
        <v>193.4</v>
      </c>
      <c r="Q21" s="15">
        <f>AVERAGE(Q16:Q20)</f>
        <v>16.399999999999999</v>
      </c>
      <c r="R21" s="13">
        <f>AVERAGE(R16:R20)</f>
        <v>177</v>
      </c>
      <c r="S21" s="13">
        <f t="shared" ref="S21:T21" si="9">AVERAGE(S16:S20)</f>
        <v>1047</v>
      </c>
      <c r="T21" s="13">
        <f t="shared" si="9"/>
        <v>16.965328753813754</v>
      </c>
    </row>
    <row r="22" spans="2:23">
      <c r="B22" s="5" t="s">
        <v>49</v>
      </c>
      <c r="C22" s="5"/>
      <c r="D22" s="5"/>
      <c r="E22" s="6">
        <f>STDEV(E16:E20)</f>
        <v>2.2117575405577239</v>
      </c>
      <c r="I22" s="5" t="s">
        <v>50</v>
      </c>
      <c r="J22" s="6">
        <f>STDEV(J16:J20)</f>
        <v>18.063775906493063</v>
      </c>
      <c r="K22" s="6">
        <f>STDEV(K16:K20)</f>
        <v>4.6151923036857259</v>
      </c>
      <c r="L22" s="6">
        <f>STDEV(L16:L20)</f>
        <v>1.8870719914758234</v>
      </c>
      <c r="O22" s="5" t="s">
        <v>49</v>
      </c>
      <c r="P22" s="5"/>
      <c r="Q22" s="5"/>
      <c r="R22" s="6">
        <f>STDEV(R16:R20)</f>
        <v>17.262676501632068</v>
      </c>
      <c r="S22" s="6">
        <f t="shared" ref="S22:T22" si="10">STDEV(S16:S20)</f>
        <v>55.204166509422095</v>
      </c>
      <c r="T22" s="6">
        <f t="shared" si="10"/>
        <v>2.0518830362058718</v>
      </c>
    </row>
    <row r="23" spans="2:23">
      <c r="B23" s="5" t="s">
        <v>5</v>
      </c>
      <c r="C23" s="5"/>
      <c r="D23" s="5"/>
      <c r="E23" s="6">
        <f>STDEV(E16:E20)/SQRT(5)</f>
        <v>0.9891280420869637</v>
      </c>
      <c r="I23" s="5" t="s">
        <v>51</v>
      </c>
      <c r="J23" s="6">
        <f>STDEV(J16:J20)/SQRT(5)</f>
        <v>8.0783661714482751</v>
      </c>
      <c r="K23" s="6">
        <f>STDEV(K16:K20)/SQRT(5)</f>
        <v>2.0639767440550272</v>
      </c>
      <c r="L23" s="6">
        <f>STDEV(L16:L20)/SQRT(5)</f>
        <v>0.84392425027516893</v>
      </c>
      <c r="O23" s="5" t="s">
        <v>5</v>
      </c>
      <c r="P23" s="5"/>
      <c r="Q23" s="5"/>
      <c r="R23" s="6">
        <f>STDEV(R16:R20)/SQRT(5)</f>
        <v>7.7201036262475125</v>
      </c>
      <c r="S23" s="6">
        <f t="shared" ref="S23:T23" si="11">STDEV(S16:S20)/SQRT(5)</f>
        <v>24.688053791257015</v>
      </c>
      <c r="T23" s="6">
        <f t="shared" si="11"/>
        <v>0.9176299901669982</v>
      </c>
    </row>
    <row r="24" spans="2:23">
      <c r="B24" s="5"/>
      <c r="C24" s="5"/>
      <c r="D24" s="5"/>
      <c r="E24" s="5"/>
      <c r="O24" s="5"/>
      <c r="P24" s="5"/>
      <c r="Q24" s="5"/>
      <c r="R24" s="5"/>
    </row>
    <row r="25" spans="2:23">
      <c r="B25" s="5"/>
      <c r="C25" s="5"/>
      <c r="D25" s="5"/>
      <c r="E25" s="5"/>
      <c r="Q25" s="6"/>
      <c r="R25" s="6"/>
    </row>
    <row r="26" spans="2:23">
      <c r="B26" s="5"/>
      <c r="C26" s="5"/>
      <c r="D26" s="5"/>
      <c r="E26" s="5"/>
      <c r="Q26" s="6"/>
    </row>
    <row r="27" spans="2:23">
      <c r="B27" s="5"/>
      <c r="C27" s="5"/>
      <c r="D27" s="5"/>
      <c r="E27" s="5"/>
      <c r="Q27" s="6"/>
    </row>
    <row r="28" spans="2:23">
      <c r="B28" s="5"/>
      <c r="C28" s="5"/>
      <c r="D28" s="5"/>
      <c r="E28" s="5"/>
      <c r="Q28" s="1"/>
      <c r="R28" s="1"/>
      <c r="V28" s="1"/>
      <c r="W28" s="1"/>
    </row>
    <row r="29" spans="2:23">
      <c r="B29" s="5"/>
      <c r="C29" s="5"/>
      <c r="D29" s="5"/>
      <c r="E29" s="5"/>
      <c r="Q29" s="6"/>
      <c r="R29" s="1"/>
    </row>
    <row r="30" spans="2:23">
      <c r="B30" s="5"/>
      <c r="C30" s="5"/>
      <c r="D30" s="5"/>
      <c r="E30" s="5"/>
    </row>
    <row r="31" spans="2:23">
      <c r="B31" s="5"/>
      <c r="C31" s="5"/>
      <c r="D31" s="5"/>
      <c r="E31" s="5"/>
      <c r="F31" s="8"/>
      <c r="G31" s="8"/>
      <c r="H31" s="8"/>
      <c r="K31" s="8"/>
      <c r="L31" s="8"/>
      <c r="M31" s="8"/>
    </row>
    <row r="32" spans="2:23">
      <c r="B32" s="5"/>
      <c r="C32" s="5"/>
      <c r="D32" s="5"/>
      <c r="E32" s="5"/>
    </row>
    <row r="33" spans="2:5">
      <c r="B33" s="5"/>
      <c r="C33" s="5"/>
      <c r="D33" s="5"/>
      <c r="E33" s="5"/>
    </row>
    <row r="34" spans="2:5">
      <c r="B34" s="5"/>
      <c r="C34" s="5"/>
      <c r="D34" s="5"/>
      <c r="E34" s="5"/>
    </row>
    <row r="35" spans="2:5">
      <c r="B35" s="5"/>
      <c r="C35" s="5"/>
      <c r="D35" s="5"/>
      <c r="E35" s="5"/>
    </row>
    <row r="36" spans="2:5">
      <c r="B36" s="5"/>
      <c r="C36" s="5"/>
      <c r="D36" s="5"/>
      <c r="E36" s="5"/>
    </row>
    <row r="37" spans="2:5">
      <c r="B37" s="5"/>
      <c r="C37" s="5"/>
      <c r="D37" s="5"/>
      <c r="E37" s="5"/>
    </row>
    <row r="38" spans="2:5">
      <c r="B38" s="5"/>
      <c r="C38" s="5"/>
      <c r="D38" s="5"/>
      <c r="E38" s="5"/>
    </row>
    <row r="39" spans="2:5">
      <c r="B39" s="5"/>
      <c r="C39" s="5"/>
      <c r="D39" s="5"/>
      <c r="E39" s="5"/>
    </row>
    <row r="40" spans="2:5">
      <c r="B40" s="5"/>
      <c r="C40" s="5"/>
      <c r="D40" s="5"/>
      <c r="E40" s="5"/>
    </row>
    <row r="41" spans="2:5">
      <c r="B41" s="5"/>
      <c r="C41" s="5"/>
      <c r="D41" s="5"/>
      <c r="E41" s="5"/>
    </row>
    <row r="42" spans="2:5">
      <c r="B42" s="5"/>
      <c r="C42" s="5"/>
      <c r="D42" s="5"/>
      <c r="E42" s="5"/>
    </row>
    <row r="43" spans="2:5">
      <c r="B43" s="5"/>
      <c r="C43" s="5"/>
      <c r="D43" s="5"/>
      <c r="E43" s="5"/>
    </row>
    <row r="44" spans="2:5">
      <c r="B44" s="5"/>
      <c r="C44" s="5"/>
      <c r="D44" s="5"/>
      <c r="E44" s="5"/>
    </row>
    <row r="45" spans="2:5">
      <c r="B45" s="5"/>
      <c r="C45" s="5"/>
      <c r="D45" s="5"/>
      <c r="E45" s="5"/>
    </row>
    <row r="46" spans="2:5">
      <c r="B46" s="5"/>
      <c r="C46" s="5"/>
      <c r="D46" s="5"/>
      <c r="E46" s="5"/>
    </row>
    <row r="47" spans="2:5">
      <c r="B47" s="5"/>
      <c r="C47" s="5"/>
      <c r="D47" s="5"/>
      <c r="E47" s="5"/>
    </row>
    <row r="48" spans="2:5">
      <c r="B48" s="5"/>
      <c r="C48" s="5"/>
      <c r="D48" s="5"/>
      <c r="E48" s="5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A0DC-3FCB-4B03-8202-9C9FAD5DFFB8}">
  <dimension ref="B2:H102"/>
  <sheetViews>
    <sheetView zoomScaleNormal="100" workbookViewId="0">
      <selection activeCell="R68" sqref="R68"/>
    </sheetView>
  </sheetViews>
  <sheetFormatPr defaultRowHeight="15"/>
  <sheetData>
    <row r="2" spans="2:8" ht="15.75" thickBot="1"/>
    <row r="3" spans="2:8">
      <c r="B3" s="46" t="s">
        <v>210</v>
      </c>
      <c r="C3" s="46" t="s">
        <v>211</v>
      </c>
      <c r="G3" s="39" t="s">
        <v>85</v>
      </c>
      <c r="H3" s="40" t="s">
        <v>212</v>
      </c>
    </row>
    <row r="4" spans="2:8">
      <c r="B4" s="47">
        <v>58.33</v>
      </c>
      <c r="C4" s="47">
        <v>9.09</v>
      </c>
      <c r="G4" s="42"/>
      <c r="H4" s="43"/>
    </row>
    <row r="5" spans="2:8">
      <c r="B5" s="47">
        <v>55.56</v>
      </c>
      <c r="C5" s="47">
        <v>6.25</v>
      </c>
      <c r="G5" s="42" t="s">
        <v>87</v>
      </c>
      <c r="H5" s="43" t="s">
        <v>211</v>
      </c>
    </row>
    <row r="6" spans="2:8">
      <c r="B6" s="47">
        <v>72.73</v>
      </c>
      <c r="C6" s="47">
        <v>5</v>
      </c>
      <c r="G6" s="42" t="s">
        <v>88</v>
      </c>
      <c r="H6" s="43" t="s">
        <v>88</v>
      </c>
    </row>
    <row r="7" spans="2:8">
      <c r="B7" s="47">
        <v>80</v>
      </c>
      <c r="C7" s="47">
        <v>5</v>
      </c>
      <c r="G7" s="42" t="s">
        <v>89</v>
      </c>
      <c r="H7" s="43" t="s">
        <v>210</v>
      </c>
    </row>
    <row r="8" spans="2:8">
      <c r="B8" s="47">
        <v>80</v>
      </c>
      <c r="C8" s="47">
        <v>8</v>
      </c>
      <c r="G8" s="42"/>
      <c r="H8" s="43"/>
    </row>
    <row r="9" spans="2:8">
      <c r="B9" s="1">
        <f>AVERAGE(B4:B8)</f>
        <v>69.323999999999998</v>
      </c>
      <c r="C9" s="1">
        <f>AVERAGE(C4:C8)</f>
        <v>6.668000000000001</v>
      </c>
      <c r="G9" s="42" t="s">
        <v>90</v>
      </c>
      <c r="H9" s="43"/>
    </row>
    <row r="10" spans="2:8">
      <c r="B10" s="1">
        <f>STDEV(B4:B8)</f>
        <v>11.72465905687663</v>
      </c>
      <c r="C10" s="1">
        <f>STDEV(C4:C8)</f>
        <v>1.828898575646009</v>
      </c>
      <c r="G10" s="42" t="s">
        <v>91</v>
      </c>
      <c r="H10" s="43">
        <v>2.0000000000000001E-4</v>
      </c>
    </row>
    <row r="11" spans="2:8">
      <c r="G11" s="42" t="s">
        <v>92</v>
      </c>
      <c r="H11" s="43" t="s">
        <v>213</v>
      </c>
    </row>
    <row r="12" spans="2:8">
      <c r="G12" s="42" t="s">
        <v>94</v>
      </c>
      <c r="H12" s="43" t="s">
        <v>106</v>
      </c>
    </row>
    <row r="13" spans="2:8">
      <c r="G13" s="42" t="s">
        <v>96</v>
      </c>
      <c r="H13" s="43" t="s">
        <v>97</v>
      </c>
    </row>
    <row r="14" spans="2:8" ht="15.75" thickBot="1">
      <c r="G14" s="44" t="s">
        <v>98</v>
      </c>
      <c r="H14" s="45" t="s">
        <v>214</v>
      </c>
    </row>
    <row r="15" spans="2:8" ht="15.75" thickBot="1"/>
    <row r="16" spans="2:8">
      <c r="B16" s="46" t="s">
        <v>210</v>
      </c>
      <c r="C16" s="46" t="s">
        <v>211</v>
      </c>
      <c r="G16" s="39" t="s">
        <v>85</v>
      </c>
      <c r="H16" s="40" t="s">
        <v>215</v>
      </c>
    </row>
    <row r="17" spans="2:8">
      <c r="B17" s="47">
        <v>0.253</v>
      </c>
      <c r="C17" s="47">
        <v>0.104</v>
      </c>
      <c r="G17" s="42"/>
      <c r="H17" s="43"/>
    </row>
    <row r="18" spans="2:8">
      <c r="B18" s="47">
        <v>0.34399999999999997</v>
      </c>
      <c r="C18" s="47">
        <v>0.16800000000000001</v>
      </c>
      <c r="G18" s="42" t="s">
        <v>87</v>
      </c>
      <c r="H18" s="43" t="s">
        <v>211</v>
      </c>
    </row>
    <row r="19" spans="2:8">
      <c r="B19" s="47">
        <v>0.28299999999999997</v>
      </c>
      <c r="C19" s="47">
        <v>0.17</v>
      </c>
      <c r="G19" s="42" t="s">
        <v>88</v>
      </c>
      <c r="H19" s="43" t="s">
        <v>88</v>
      </c>
    </row>
    <row r="20" spans="2:8">
      <c r="B20" s="47">
        <v>0.16500000000000001</v>
      </c>
      <c r="C20" s="47">
        <v>0.13300000000000001</v>
      </c>
      <c r="G20" s="42" t="s">
        <v>89</v>
      </c>
      <c r="H20" s="43" t="s">
        <v>210</v>
      </c>
    </row>
    <row r="21" spans="2:8">
      <c r="B21" s="47">
        <v>0.16500000000000001</v>
      </c>
      <c r="C21" s="47">
        <v>0.17899999999999999</v>
      </c>
      <c r="G21" s="42"/>
      <c r="H21" s="43"/>
    </row>
    <row r="22" spans="2:8">
      <c r="B22" s="47">
        <v>0.14399999999999999</v>
      </c>
      <c r="C22" s="47">
        <v>0.104</v>
      </c>
      <c r="G22" s="42" t="s">
        <v>90</v>
      </c>
      <c r="H22" s="43"/>
    </row>
    <row r="23" spans="2:8">
      <c r="B23" s="47">
        <v>0.312</v>
      </c>
      <c r="C23" s="47">
        <v>0.112</v>
      </c>
      <c r="G23" s="42" t="s">
        <v>91</v>
      </c>
      <c r="H23" s="43">
        <v>1E-4</v>
      </c>
    </row>
    <row r="24" spans="2:8">
      <c r="B24" s="47">
        <v>0.17899999999999999</v>
      </c>
      <c r="C24" s="47"/>
      <c r="G24" s="42" t="s">
        <v>92</v>
      </c>
      <c r="H24" s="43" t="s">
        <v>213</v>
      </c>
    </row>
    <row r="25" spans="2:8">
      <c r="B25" s="47">
        <v>0.253</v>
      </c>
      <c r="C25" s="47"/>
      <c r="G25" s="42" t="s">
        <v>94</v>
      </c>
      <c r="H25" s="43" t="s">
        <v>106</v>
      </c>
    </row>
    <row r="26" spans="2:8">
      <c r="B26" s="47">
        <v>0.2</v>
      </c>
      <c r="C26" s="47"/>
      <c r="G26" s="42" t="s">
        <v>96</v>
      </c>
      <c r="H26" s="43" t="s">
        <v>97</v>
      </c>
    </row>
    <row r="27" spans="2:8" ht="15.75" thickBot="1">
      <c r="B27" s="47">
        <v>0.16</v>
      </c>
      <c r="C27" s="47"/>
      <c r="G27" s="44" t="s">
        <v>98</v>
      </c>
      <c r="H27" s="45" t="s">
        <v>216</v>
      </c>
    </row>
    <row r="28" spans="2:8">
      <c r="B28" s="47">
        <v>0.28299999999999997</v>
      </c>
      <c r="C28" s="47"/>
    </row>
    <row r="29" spans="2:8">
      <c r="B29" s="47">
        <v>0.14399999999999999</v>
      </c>
      <c r="C29" s="47"/>
    </row>
    <row r="30" spans="2:8">
      <c r="B30" s="47">
        <v>0.16500000000000001</v>
      </c>
      <c r="C30" s="47"/>
    </row>
    <row r="31" spans="2:8">
      <c r="B31" s="47">
        <v>0.126</v>
      </c>
      <c r="C31" s="47"/>
    </row>
    <row r="32" spans="2:8">
      <c r="B32" s="47">
        <v>0.24299999999999999</v>
      </c>
      <c r="C32" s="47"/>
    </row>
    <row r="33" spans="2:3">
      <c r="B33" s="47">
        <v>0.24299999999999999</v>
      </c>
      <c r="C33" s="47"/>
    </row>
    <row r="34" spans="2:3">
      <c r="B34" s="47">
        <v>0.312</v>
      </c>
      <c r="C34" s="47"/>
    </row>
    <row r="35" spans="2:3">
      <c r="B35" s="47">
        <v>0.20399999999999999</v>
      </c>
      <c r="C35" s="47"/>
    </row>
    <row r="36" spans="2:3">
      <c r="B36" s="47">
        <v>0.22600000000000001</v>
      </c>
      <c r="C36" s="47"/>
    </row>
    <row r="37" spans="2:3">
      <c r="B37" s="47">
        <v>0.2</v>
      </c>
      <c r="C37" s="47"/>
    </row>
    <row r="38" spans="2:3">
      <c r="B38" s="47">
        <v>0.16</v>
      </c>
      <c r="C38" s="47"/>
    </row>
    <row r="39" spans="2:3">
      <c r="B39" s="47">
        <v>0.22600000000000001</v>
      </c>
      <c r="C39" s="47"/>
    </row>
    <row r="40" spans="2:3">
      <c r="B40" s="47">
        <v>0.2</v>
      </c>
      <c r="C40" s="47"/>
    </row>
    <row r="41" spans="2:3">
      <c r="B41" s="47">
        <v>0.36899999999999999</v>
      </c>
      <c r="C41" s="47"/>
    </row>
    <row r="42" spans="2:3">
      <c r="B42" s="47">
        <v>0.17</v>
      </c>
      <c r="C42" s="47"/>
    </row>
    <row r="43" spans="2:3">
      <c r="B43" s="47">
        <v>0.23300000000000001</v>
      </c>
      <c r="C43" s="47"/>
    </row>
    <row r="44" spans="2:3">
      <c r="B44" s="47">
        <v>0.2</v>
      </c>
      <c r="C44" s="47"/>
    </row>
    <row r="45" spans="2:3">
      <c r="B45" s="47">
        <v>0.2</v>
      </c>
      <c r="C45" s="47"/>
    </row>
    <row r="46" spans="2:3">
      <c r="B46" s="47">
        <v>0.17899999999999999</v>
      </c>
      <c r="C46" s="47"/>
    </row>
    <row r="47" spans="2:3">
      <c r="B47" s="47">
        <v>0.16500000000000001</v>
      </c>
      <c r="C47" s="47"/>
    </row>
    <row r="48" spans="2:3">
      <c r="B48" s="47">
        <v>0.28299999999999997</v>
      </c>
      <c r="C48" s="47"/>
    </row>
    <row r="49" spans="2:3">
      <c r="B49" s="47">
        <v>0.20399999999999999</v>
      </c>
      <c r="C49" s="47"/>
    </row>
    <row r="50" spans="2:3">
      <c r="B50" s="47">
        <v>0.2</v>
      </c>
      <c r="C50" s="47"/>
    </row>
    <row r="51" spans="2:3">
      <c r="B51" s="47">
        <v>0.253</v>
      </c>
      <c r="C51" s="47"/>
    </row>
    <row r="52" spans="2:3">
      <c r="B52" s="47">
        <v>0.28299999999999997</v>
      </c>
      <c r="C52" s="47"/>
    </row>
    <row r="53" spans="2:3">
      <c r="B53" s="47">
        <v>0.2</v>
      </c>
      <c r="C53" s="47"/>
    </row>
    <row r="54" spans="2:3">
      <c r="B54" s="47">
        <v>0.24299999999999999</v>
      </c>
      <c r="C54" s="47"/>
    </row>
    <row r="55" spans="2:3">
      <c r="B55" s="47">
        <v>0.25600000000000001</v>
      </c>
      <c r="C55" s="47"/>
    </row>
    <row r="56" spans="2:3">
      <c r="B56" s="47">
        <v>0.29099999999999998</v>
      </c>
      <c r="C56" s="47"/>
    </row>
    <row r="57" spans="2:3">
      <c r="B57" s="47">
        <v>0.24299999999999999</v>
      </c>
      <c r="C57" s="47"/>
    </row>
    <row r="58" spans="2:3">
      <c r="B58" s="47">
        <v>0.2</v>
      </c>
      <c r="C58" s="47"/>
    </row>
    <row r="59" spans="2:3">
      <c r="B59" s="47">
        <v>0.16</v>
      </c>
      <c r="C59" s="47"/>
    </row>
    <row r="60" spans="2:3">
      <c r="B60" s="47">
        <v>0.24299999999999999</v>
      </c>
      <c r="C60" s="47"/>
    </row>
    <row r="61" spans="2:3">
      <c r="B61" s="47">
        <v>0.17</v>
      </c>
      <c r="C61" s="47"/>
    </row>
    <row r="62" spans="2:3">
      <c r="B62" s="47">
        <v>0.17</v>
      </c>
      <c r="C62" s="47"/>
    </row>
    <row r="63" spans="2:3">
      <c r="B63" s="47">
        <v>0.14399999999999999</v>
      </c>
      <c r="C63" s="47"/>
    </row>
    <row r="64" spans="2:3">
      <c r="B64" s="47">
        <v>0.22600000000000001</v>
      </c>
      <c r="C64" s="47"/>
    </row>
    <row r="65" spans="2:3">
      <c r="B65" s="47">
        <v>0.33900000000000002</v>
      </c>
      <c r="C65" s="47"/>
    </row>
    <row r="66" spans="2:3">
      <c r="B66" s="47">
        <v>0.2</v>
      </c>
      <c r="C66" s="47"/>
    </row>
    <row r="67" spans="2:3">
      <c r="B67" s="47">
        <v>0.33900000000000002</v>
      </c>
      <c r="C67" s="47"/>
    </row>
    <row r="68" spans="2:3">
      <c r="B68" s="47">
        <v>0.24</v>
      </c>
      <c r="C68" s="47"/>
    </row>
    <row r="69" spans="2:3">
      <c r="B69" s="47">
        <v>8.8999999999999996E-2</v>
      </c>
      <c r="C69" s="47"/>
    </row>
    <row r="70" spans="2:3">
      <c r="B70" s="47">
        <v>0.2</v>
      </c>
      <c r="C70" s="47"/>
    </row>
    <row r="71" spans="2:3">
      <c r="B71" s="47">
        <v>0.58199999999999996</v>
      </c>
      <c r="C71" s="47"/>
    </row>
    <row r="72" spans="2:3">
      <c r="B72" s="47">
        <v>0.2</v>
      </c>
      <c r="C72" s="47"/>
    </row>
    <row r="73" spans="2:3">
      <c r="B73" s="47">
        <v>0.16</v>
      </c>
      <c r="C73" s="47"/>
    </row>
    <row r="74" spans="2:3">
      <c r="B74" s="47">
        <v>0.12</v>
      </c>
      <c r="C74" s="47"/>
    </row>
    <row r="75" spans="2:3">
      <c r="B75" s="47">
        <v>0.28799999999999998</v>
      </c>
      <c r="C75" s="47"/>
    </row>
    <row r="76" spans="2:3">
      <c r="B76" s="47">
        <v>0.25600000000000001</v>
      </c>
      <c r="C76" s="47"/>
    </row>
    <row r="77" spans="2:3">
      <c r="B77" s="47">
        <v>0.17899999999999999</v>
      </c>
      <c r="C77" s="47"/>
    </row>
    <row r="78" spans="2:3">
      <c r="B78" s="47">
        <v>0.16</v>
      </c>
      <c r="C78" s="47"/>
    </row>
    <row r="79" spans="2:3">
      <c r="B79" s="47">
        <v>0.24</v>
      </c>
      <c r="C79" s="47"/>
    </row>
    <row r="80" spans="2:3">
      <c r="B80" s="47">
        <v>0.2</v>
      </c>
      <c r="C80" s="47"/>
    </row>
    <row r="81" spans="2:3">
      <c r="B81" s="47">
        <v>0.14399999999999999</v>
      </c>
      <c r="C81" s="47"/>
    </row>
    <row r="82" spans="2:3">
      <c r="B82" s="47">
        <v>0.2</v>
      </c>
      <c r="C82" s="47"/>
    </row>
    <row r="83" spans="2:3">
      <c r="B83" s="47">
        <v>0.29099999999999998</v>
      </c>
      <c r="C83" s="47"/>
    </row>
    <row r="84" spans="2:3">
      <c r="B84" s="47">
        <v>0.33900000000000002</v>
      </c>
      <c r="C84" s="47"/>
    </row>
    <row r="85" spans="2:3">
      <c r="B85" s="47">
        <v>0.24299999999999999</v>
      </c>
      <c r="C85" s="47"/>
    </row>
    <row r="86" spans="2:3">
      <c r="B86" s="47">
        <v>0.24</v>
      </c>
      <c r="C86" s="47"/>
    </row>
    <row r="87" spans="2:3">
      <c r="B87" s="47">
        <v>0.215</v>
      </c>
      <c r="C87" s="47"/>
    </row>
    <row r="88" spans="2:3">
      <c r="B88" s="47">
        <v>0.17</v>
      </c>
      <c r="C88" s="47"/>
    </row>
    <row r="89" spans="2:3">
      <c r="B89" s="47">
        <v>0.26800000000000002</v>
      </c>
      <c r="C89" s="47"/>
    </row>
    <row r="90" spans="2:3">
      <c r="B90" s="47">
        <v>0.25600000000000001</v>
      </c>
      <c r="C90" s="47"/>
    </row>
    <row r="91" spans="2:3">
      <c r="B91" s="47">
        <v>0.28799999999999998</v>
      </c>
      <c r="C91" s="47"/>
    </row>
    <row r="92" spans="2:3">
      <c r="B92" s="47">
        <v>0.17899999999999999</v>
      </c>
      <c r="C92" s="47"/>
    </row>
    <row r="93" spans="2:3">
      <c r="B93" s="47">
        <v>0.2</v>
      </c>
      <c r="C93" s="47"/>
    </row>
    <row r="94" spans="2:3">
      <c r="B94" s="47">
        <v>0.2</v>
      </c>
      <c r="C94" s="47"/>
    </row>
    <row r="95" spans="2:3">
      <c r="B95" s="47">
        <v>0.23300000000000001</v>
      </c>
      <c r="C95" s="47"/>
    </row>
    <row r="96" spans="2:3">
      <c r="B96" s="47">
        <v>0.25600000000000001</v>
      </c>
      <c r="C96" s="47"/>
    </row>
    <row r="97" spans="2:3">
      <c r="B97" s="47">
        <v>0.253</v>
      </c>
      <c r="C97" s="47"/>
    </row>
    <row r="98" spans="2:3">
      <c r="B98" s="47">
        <v>0.14399999999999999</v>
      </c>
      <c r="C98" s="47"/>
    </row>
    <row r="99" spans="2:3">
      <c r="B99" s="47">
        <v>0.17</v>
      </c>
      <c r="C99" s="47"/>
    </row>
    <row r="100" spans="2:3">
      <c r="B100" s="47">
        <v>0.24</v>
      </c>
      <c r="C100" s="47"/>
    </row>
    <row r="101" spans="2:3">
      <c r="B101" s="200">
        <f>AVERAGE(B17:B100)</f>
        <v>0.2237619047619048</v>
      </c>
      <c r="C101" s="200">
        <f>AVERAGE(C17:C23)</f>
        <v>0.13857142857142857</v>
      </c>
    </row>
    <row r="102" spans="2:3">
      <c r="B102" s="200">
        <f>STDEV(B17:B100)</f>
        <v>6.9408103246869843E-2</v>
      </c>
      <c r="C102" s="200">
        <f>STDEV(C17:C23)</f>
        <v>3.3205708057788066E-2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0481" r:id="rId3">
          <objectPr defaultSize="0" autoPict="0" r:id="rId4">
            <anchor moveWithCells="1">
              <from>
                <xdr:col>3</xdr:col>
                <xdr:colOff>266700</xdr:colOff>
                <xdr:row>2</xdr:row>
                <xdr:rowOff>19050</xdr:rowOff>
              </from>
              <to>
                <xdr:col>5</xdr:col>
                <xdr:colOff>457200</xdr:colOff>
                <xdr:row>10</xdr:row>
                <xdr:rowOff>85725</xdr:rowOff>
              </to>
            </anchor>
          </objectPr>
        </oleObject>
      </mc:Choice>
      <mc:Fallback>
        <oleObject progId="Prism9.Document" shapeId="20481" r:id="rId3"/>
      </mc:Fallback>
    </mc:AlternateContent>
    <mc:AlternateContent xmlns:mc="http://schemas.openxmlformats.org/markup-compatibility/2006">
      <mc:Choice Requires="x14">
        <oleObject progId="Prism9.Document" shapeId="20482" r:id="rId5">
          <objectPr defaultSize="0" autoPict="0" r:id="rId6">
            <anchor moveWithCells="1">
              <from>
                <xdr:col>3</xdr:col>
                <xdr:colOff>276225</xdr:colOff>
                <xdr:row>15</xdr:row>
                <xdr:rowOff>38100</xdr:rowOff>
              </from>
              <to>
                <xdr:col>5</xdr:col>
                <xdr:colOff>457200</xdr:colOff>
                <xdr:row>24</xdr:row>
                <xdr:rowOff>9525</xdr:rowOff>
              </to>
            </anchor>
          </objectPr>
        </oleObject>
      </mc:Choice>
      <mc:Fallback>
        <oleObject progId="Prism9.Document" shapeId="20482" r:id="rId5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35E65-933D-420F-A152-9B6A5DC50B31}">
  <dimension ref="B2:J22"/>
  <sheetViews>
    <sheetView workbookViewId="0">
      <selection activeCell="J33" sqref="J33"/>
    </sheetView>
  </sheetViews>
  <sheetFormatPr defaultRowHeight="15"/>
  <sheetData>
    <row r="2" spans="2:7">
      <c r="B2" s="194" t="s">
        <v>83</v>
      </c>
      <c r="C2" s="194"/>
      <c r="D2" s="194"/>
      <c r="E2" s="194" t="s">
        <v>84</v>
      </c>
      <c r="F2" s="194"/>
      <c r="G2" s="194"/>
    </row>
    <row r="3" spans="2:7">
      <c r="B3" s="30" t="s">
        <v>217</v>
      </c>
      <c r="C3" s="30" t="s">
        <v>218</v>
      </c>
      <c r="D3" s="30" t="s">
        <v>219</v>
      </c>
      <c r="E3" s="30" t="s">
        <v>217</v>
      </c>
      <c r="F3" s="30" t="s">
        <v>218</v>
      </c>
      <c r="G3" s="30" t="s">
        <v>219</v>
      </c>
    </row>
    <row r="4" spans="2:7">
      <c r="B4" s="31">
        <v>4083.3330000000001</v>
      </c>
      <c r="C4" s="31">
        <v>125.8306</v>
      </c>
      <c r="D4" s="31">
        <v>3</v>
      </c>
      <c r="E4" s="31">
        <v>1116.6669999999999</v>
      </c>
      <c r="F4" s="31">
        <v>104.08329999999999</v>
      </c>
      <c r="G4" s="31">
        <v>3</v>
      </c>
    </row>
    <row r="21" spans="2:10">
      <c r="B21" s="30" t="s">
        <v>220</v>
      </c>
      <c r="C21" s="30" t="s">
        <v>91</v>
      </c>
      <c r="D21" s="30" t="s">
        <v>221</v>
      </c>
      <c r="E21" s="30" t="s">
        <v>222</v>
      </c>
      <c r="F21" s="30" t="s">
        <v>223</v>
      </c>
      <c r="G21" s="30" t="s">
        <v>224</v>
      </c>
      <c r="H21" s="30" t="s">
        <v>225</v>
      </c>
      <c r="I21" s="30" t="s">
        <v>226</v>
      </c>
      <c r="J21" s="30" t="s">
        <v>227</v>
      </c>
    </row>
    <row r="22" spans="2:10">
      <c r="B22" s="31" t="s">
        <v>106</v>
      </c>
      <c r="C22" s="31">
        <v>6.0000000000000002E-6</v>
      </c>
      <c r="D22" s="31">
        <v>4083</v>
      </c>
      <c r="E22" s="31">
        <v>1117</v>
      </c>
      <c r="F22" s="31">
        <v>2967</v>
      </c>
      <c r="G22" s="31">
        <v>94.28</v>
      </c>
      <c r="H22" s="31">
        <v>31.47</v>
      </c>
      <c r="I22" s="31">
        <v>4</v>
      </c>
      <c r="J22" s="31">
        <v>6.0000000000000002E-6</v>
      </c>
    </row>
  </sheetData>
  <mergeCells count="2">
    <mergeCell ref="B2:D2"/>
    <mergeCell ref="E2:G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1505" r:id="rId3">
          <objectPr defaultSize="0" autoPict="0" r:id="rId4">
            <anchor moveWithCells="1">
              <from>
                <xdr:col>1</xdr:col>
                <xdr:colOff>0</xdr:colOff>
                <xdr:row>5</xdr:row>
                <xdr:rowOff>0</xdr:rowOff>
              </from>
              <to>
                <xdr:col>6</xdr:col>
                <xdr:colOff>9525</xdr:colOff>
                <xdr:row>18</xdr:row>
                <xdr:rowOff>85725</xdr:rowOff>
              </to>
            </anchor>
          </objectPr>
        </oleObject>
      </mc:Choice>
      <mc:Fallback>
        <oleObject progId="Prism9.Document" shapeId="21505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4ED18-7D20-440A-A939-ED5B36A64E06}">
  <dimension ref="C2:U38"/>
  <sheetViews>
    <sheetView topLeftCell="A6" workbookViewId="0">
      <selection activeCell="P43" sqref="P43"/>
    </sheetView>
  </sheetViews>
  <sheetFormatPr defaultRowHeight="15"/>
  <sheetData>
    <row r="2" spans="3:21" ht="15.75" thickBot="1"/>
    <row r="3" spans="3:21">
      <c r="C3" s="142" t="s">
        <v>228</v>
      </c>
      <c r="D3" s="143"/>
      <c r="E3" s="53"/>
      <c r="F3" s="55"/>
      <c r="H3" s="142" t="s">
        <v>229</v>
      </c>
      <c r="I3" s="143"/>
      <c r="J3" s="53"/>
      <c r="K3" s="55"/>
      <c r="M3" s="142" t="s">
        <v>230</v>
      </c>
      <c r="N3" s="143"/>
      <c r="O3" s="53"/>
      <c r="P3" s="55"/>
      <c r="R3" s="142" t="s">
        <v>231</v>
      </c>
      <c r="S3" s="143"/>
      <c r="T3" s="143"/>
      <c r="U3" s="55"/>
    </row>
    <row r="4" spans="3:21">
      <c r="C4" s="144"/>
      <c r="D4" s="8" t="s">
        <v>36</v>
      </c>
      <c r="E4" s="8" t="s">
        <v>232</v>
      </c>
      <c r="F4" s="145" t="s">
        <v>233</v>
      </c>
      <c r="G4" s="8"/>
      <c r="H4" s="144"/>
      <c r="I4" s="8" t="s">
        <v>234</v>
      </c>
      <c r="J4" s="8" t="s">
        <v>232</v>
      </c>
      <c r="K4" s="145" t="s">
        <v>233</v>
      </c>
      <c r="M4" s="144"/>
      <c r="N4" s="8" t="s">
        <v>36</v>
      </c>
      <c r="O4" s="8" t="s">
        <v>232</v>
      </c>
      <c r="P4" s="145" t="s">
        <v>233</v>
      </c>
      <c r="R4" s="144"/>
      <c r="S4" s="8" t="s">
        <v>235</v>
      </c>
      <c r="T4" s="8" t="s">
        <v>236</v>
      </c>
      <c r="U4" s="145" t="s">
        <v>233</v>
      </c>
    </row>
    <row r="5" spans="3:21">
      <c r="C5" s="146" t="s">
        <v>41</v>
      </c>
      <c r="D5" s="5">
        <v>708</v>
      </c>
      <c r="E5" s="5">
        <v>41</v>
      </c>
      <c r="F5" s="147">
        <f>(E5/D5)*100</f>
        <v>5.7909604519774014</v>
      </c>
      <c r="G5" s="7"/>
      <c r="H5" s="146" t="s">
        <v>41</v>
      </c>
      <c r="I5" s="5">
        <v>248</v>
      </c>
      <c r="J5" s="5">
        <v>8</v>
      </c>
      <c r="K5" s="147">
        <f>(J5/I5)*100</f>
        <v>3.225806451612903</v>
      </c>
      <c r="M5" s="146" t="s">
        <v>41</v>
      </c>
      <c r="N5" s="5">
        <v>708</v>
      </c>
      <c r="O5" s="5">
        <v>33</v>
      </c>
      <c r="P5" s="147">
        <f>(O5/N5)*100</f>
        <v>4.6610169491525424</v>
      </c>
      <c r="R5" s="146" t="s">
        <v>41</v>
      </c>
      <c r="S5" s="5">
        <v>13</v>
      </c>
      <c r="T5" s="5">
        <v>5</v>
      </c>
      <c r="U5" s="147">
        <f>(T5/S5)*100</f>
        <v>38.461538461538467</v>
      </c>
    </row>
    <row r="6" spans="3:21">
      <c r="C6" s="146" t="s">
        <v>42</v>
      </c>
      <c r="D6" s="5">
        <v>818</v>
      </c>
      <c r="E6" s="5">
        <v>41</v>
      </c>
      <c r="F6" s="147">
        <f t="shared" ref="F6:F9" si="0">(E6/D6)*100</f>
        <v>5.0122249388753062</v>
      </c>
      <c r="G6" s="7"/>
      <c r="H6" s="146" t="s">
        <v>42</v>
      </c>
      <c r="I6" s="5">
        <v>171</v>
      </c>
      <c r="J6" s="5">
        <v>11</v>
      </c>
      <c r="K6" s="147">
        <f>(J6/I6)*100</f>
        <v>6.4327485380116958</v>
      </c>
      <c r="M6" s="146" t="s">
        <v>42</v>
      </c>
      <c r="N6" s="5">
        <v>818</v>
      </c>
      <c r="O6" s="5">
        <v>30</v>
      </c>
      <c r="P6" s="147">
        <f t="shared" ref="P6:P9" si="1">(O6/N6)*100</f>
        <v>3.6674816625916873</v>
      </c>
      <c r="R6" s="146" t="s">
        <v>42</v>
      </c>
      <c r="S6" s="5">
        <v>9</v>
      </c>
      <c r="T6" s="5">
        <v>5</v>
      </c>
      <c r="U6" s="147">
        <f t="shared" ref="U6:U9" si="2">(T6/S6)*100</f>
        <v>55.555555555555557</v>
      </c>
    </row>
    <row r="7" spans="3:21">
      <c r="C7" s="146" t="s">
        <v>43</v>
      </c>
      <c r="D7" s="5">
        <v>748</v>
      </c>
      <c r="E7" s="5">
        <v>38</v>
      </c>
      <c r="F7" s="147">
        <f t="shared" si="0"/>
        <v>5.0802139037433154</v>
      </c>
      <c r="G7" s="7"/>
      <c r="H7" s="146" t="s">
        <v>43</v>
      </c>
      <c r="I7" s="5">
        <v>279</v>
      </c>
      <c r="J7" s="5">
        <v>6</v>
      </c>
      <c r="K7" s="147">
        <f>(J7/I7)*100</f>
        <v>2.1505376344086025</v>
      </c>
      <c r="M7" s="146" t="s">
        <v>43</v>
      </c>
      <c r="N7" s="5">
        <v>748</v>
      </c>
      <c r="O7" s="5">
        <v>32</v>
      </c>
      <c r="P7" s="147">
        <f t="shared" si="1"/>
        <v>4.2780748663101598</v>
      </c>
      <c r="R7" s="146" t="s">
        <v>43</v>
      </c>
      <c r="S7" s="5">
        <v>6</v>
      </c>
      <c r="T7" s="5">
        <v>3</v>
      </c>
      <c r="U7" s="147">
        <f t="shared" si="2"/>
        <v>50</v>
      </c>
    </row>
    <row r="8" spans="3:21">
      <c r="C8" s="146" t="s">
        <v>44</v>
      </c>
      <c r="D8" s="5">
        <v>726</v>
      </c>
      <c r="E8" s="5">
        <v>43</v>
      </c>
      <c r="F8" s="147">
        <f t="shared" si="0"/>
        <v>5.9228650137741052</v>
      </c>
      <c r="G8" s="7"/>
      <c r="H8" s="146" t="s">
        <v>44</v>
      </c>
      <c r="I8" s="5">
        <v>269</v>
      </c>
      <c r="J8" s="5">
        <v>10</v>
      </c>
      <c r="K8" s="147">
        <f>(J8/I8)*100</f>
        <v>3.7174721189591078</v>
      </c>
      <c r="M8" s="146" t="s">
        <v>44</v>
      </c>
      <c r="N8" s="5">
        <v>726</v>
      </c>
      <c r="O8" s="5">
        <v>33</v>
      </c>
      <c r="P8" s="147">
        <f t="shared" si="1"/>
        <v>4.5454545454545459</v>
      </c>
      <c r="R8" s="146" t="s">
        <v>44</v>
      </c>
      <c r="S8" s="5">
        <v>8</v>
      </c>
      <c r="T8" s="5">
        <v>3</v>
      </c>
      <c r="U8" s="147">
        <f t="shared" si="2"/>
        <v>37.5</v>
      </c>
    </row>
    <row r="9" spans="3:21">
      <c r="C9" s="146" t="s">
        <v>45</v>
      </c>
      <c r="D9" s="5">
        <v>723</v>
      </c>
      <c r="E9" s="5">
        <v>47</v>
      </c>
      <c r="F9" s="147">
        <f t="shared" si="0"/>
        <v>6.5006915629322277</v>
      </c>
      <c r="G9" s="7"/>
      <c r="H9" s="146" t="s">
        <v>45</v>
      </c>
      <c r="I9" s="5">
        <v>172</v>
      </c>
      <c r="J9" s="5">
        <v>10</v>
      </c>
      <c r="K9" s="147">
        <f>(J9/I9)*100</f>
        <v>5.8139534883720927</v>
      </c>
      <c r="M9" s="146" t="s">
        <v>45</v>
      </c>
      <c r="N9" s="5">
        <v>723</v>
      </c>
      <c r="O9" s="5">
        <v>37</v>
      </c>
      <c r="P9" s="147">
        <f t="shared" si="1"/>
        <v>5.1175656984785611</v>
      </c>
      <c r="R9" s="146" t="s">
        <v>45</v>
      </c>
      <c r="S9" s="5">
        <v>7</v>
      </c>
      <c r="T9" s="5">
        <v>3</v>
      </c>
      <c r="U9" s="147">
        <f t="shared" si="2"/>
        <v>42.857142857142854</v>
      </c>
    </row>
    <row r="10" spans="3:21">
      <c r="C10" s="144" t="s">
        <v>48</v>
      </c>
      <c r="D10" s="96">
        <f t="shared" ref="D10:E10" si="3">AVERAGE(D5:D9)</f>
        <v>744.6</v>
      </c>
      <c r="E10" s="96">
        <f t="shared" si="3"/>
        <v>42</v>
      </c>
      <c r="F10" s="148">
        <f>AVERAGE(F5:F9)</f>
        <v>5.661391174260471</v>
      </c>
      <c r="G10" s="149"/>
      <c r="H10" s="144" t="s">
        <v>48</v>
      </c>
      <c r="I10" s="96">
        <f>AVERAGE(I5:I9)</f>
        <v>227.8</v>
      </c>
      <c r="J10" s="96">
        <f t="shared" ref="J10" si="4">AVERAGE(J5:J9)</f>
        <v>9</v>
      </c>
      <c r="K10" s="148">
        <f>AVERAGE(K5:K9)</f>
        <v>4.2681036462728796</v>
      </c>
      <c r="M10" s="144" t="s">
        <v>48</v>
      </c>
      <c r="N10" s="96">
        <f t="shared" ref="N10:O10" si="5">AVERAGE(N5:N9)</f>
        <v>744.6</v>
      </c>
      <c r="O10" s="96">
        <f t="shared" si="5"/>
        <v>33</v>
      </c>
      <c r="P10" s="148">
        <f>AVERAGE(P5:P9)</f>
        <v>4.4539187443974999</v>
      </c>
      <c r="R10" s="144" t="s">
        <v>48</v>
      </c>
      <c r="S10" s="96">
        <f t="shared" ref="S10:T10" si="6">AVERAGE(S5:S9)</f>
        <v>8.6</v>
      </c>
      <c r="T10" s="96">
        <f t="shared" si="6"/>
        <v>3.8</v>
      </c>
      <c r="U10" s="148">
        <f>AVERAGE(U5:U9)</f>
        <v>44.874847374847377</v>
      </c>
    </row>
    <row r="11" spans="3:21">
      <c r="C11" s="144" t="s">
        <v>5</v>
      </c>
      <c r="D11" s="93">
        <f t="shared" ref="D11:E11" si="7">STDEV(D5:D9)/SQRT(5)</f>
        <v>19.430903221415107</v>
      </c>
      <c r="E11" s="93">
        <f t="shared" si="7"/>
        <v>1.4832396974191324</v>
      </c>
      <c r="F11" s="150">
        <f>STDEV(F5:F9)/SQRT(5)</f>
        <v>0.27827735533389786</v>
      </c>
      <c r="G11" s="93"/>
      <c r="H11" s="144" t="s">
        <v>5</v>
      </c>
      <c r="I11" s="93">
        <f t="shared" ref="I11:J11" si="8">STDEV(I5:I9)/SQRT(5)</f>
        <v>23.523180057126616</v>
      </c>
      <c r="J11" s="93">
        <f t="shared" si="8"/>
        <v>0.89442719099991586</v>
      </c>
      <c r="K11" s="150">
        <f>STDEV(K5:K9)/SQRT(5)</f>
        <v>0.80464288902344328</v>
      </c>
      <c r="M11" s="144" t="s">
        <v>5</v>
      </c>
      <c r="N11" s="93">
        <f t="shared" ref="N11:O11" si="9">STDEV(N5:N9)/SQRT(5)</f>
        <v>19.430903221415107</v>
      </c>
      <c r="O11" s="93">
        <f t="shared" si="9"/>
        <v>1.1401754250991378</v>
      </c>
      <c r="P11" s="150">
        <f>STDEV(P5:P9)/SQRT(5)</f>
        <v>0.23886189545938408</v>
      </c>
      <c r="R11" s="144" t="s">
        <v>5</v>
      </c>
      <c r="S11" s="93">
        <f t="shared" ref="S11:T11" si="10">STDEV(S5:S9)/SQRT(5)</f>
        <v>1.2083045973594571</v>
      </c>
      <c r="T11" s="93">
        <f t="shared" si="10"/>
        <v>0.48989794855663549</v>
      </c>
      <c r="U11" s="150">
        <f>STDEV(U5:U9)/SQRT(5)</f>
        <v>3.4636307050055253</v>
      </c>
    </row>
    <row r="12" spans="3:21">
      <c r="C12" s="56"/>
      <c r="F12" s="58"/>
      <c r="G12" s="6"/>
      <c r="H12" s="146"/>
      <c r="I12" s="5"/>
      <c r="J12" s="5"/>
      <c r="K12" s="151"/>
      <c r="M12" s="146"/>
      <c r="N12" s="5"/>
      <c r="O12" s="5"/>
      <c r="P12" s="151"/>
      <c r="R12" s="56"/>
      <c r="U12" s="58"/>
    </row>
    <row r="13" spans="3:21">
      <c r="C13" s="144"/>
      <c r="D13" s="8" t="s">
        <v>36</v>
      </c>
      <c r="E13" s="8" t="s">
        <v>232</v>
      </c>
      <c r="F13" s="145" t="s">
        <v>233</v>
      </c>
      <c r="G13" s="8"/>
      <c r="H13" s="144"/>
      <c r="I13" s="8" t="s">
        <v>234</v>
      </c>
      <c r="J13" s="8" t="s">
        <v>232</v>
      </c>
      <c r="K13" s="145" t="s">
        <v>233</v>
      </c>
      <c r="M13" s="144"/>
      <c r="N13" s="8" t="s">
        <v>36</v>
      </c>
      <c r="O13" s="8" t="s">
        <v>232</v>
      </c>
      <c r="P13" s="145" t="s">
        <v>233</v>
      </c>
      <c r="R13" s="144"/>
      <c r="S13" s="8" t="s">
        <v>235</v>
      </c>
      <c r="T13" s="8" t="s">
        <v>236</v>
      </c>
      <c r="U13" s="145" t="s">
        <v>233</v>
      </c>
    </row>
    <row r="14" spans="3:21">
      <c r="C14" s="146" t="s">
        <v>52</v>
      </c>
      <c r="D14" s="5">
        <v>689</v>
      </c>
      <c r="E14" s="5">
        <v>57</v>
      </c>
      <c r="F14" s="147">
        <f>(E14/D14)*100</f>
        <v>8.2728592162554424</v>
      </c>
      <c r="G14" s="7"/>
      <c r="H14" s="146" t="s">
        <v>52</v>
      </c>
      <c r="I14" s="5">
        <v>134</v>
      </c>
      <c r="J14" s="5">
        <v>27</v>
      </c>
      <c r="K14" s="147">
        <f>(J14/I14)*100</f>
        <v>20.149253731343283</v>
      </c>
      <c r="M14" s="146" t="s">
        <v>52</v>
      </c>
      <c r="N14" s="5">
        <v>689</v>
      </c>
      <c r="O14" s="5">
        <v>30</v>
      </c>
      <c r="P14" s="147">
        <f>(O14/N14)*100</f>
        <v>4.3541364296081273</v>
      </c>
      <c r="R14" s="146" t="s">
        <v>52</v>
      </c>
      <c r="S14" s="5">
        <v>32</v>
      </c>
      <c r="T14" s="5">
        <v>20</v>
      </c>
      <c r="U14" s="147">
        <f>(T14/S14)*100</f>
        <v>62.5</v>
      </c>
    </row>
    <row r="15" spans="3:21">
      <c r="C15" s="146" t="s">
        <v>53</v>
      </c>
      <c r="D15" s="5">
        <v>526</v>
      </c>
      <c r="E15" s="5">
        <v>43</v>
      </c>
      <c r="F15" s="147">
        <f t="shared" ref="F15:F18" si="11">(E15/D15)*100</f>
        <v>8.1749049429657799</v>
      </c>
      <c r="G15" s="7"/>
      <c r="H15" s="146" t="s">
        <v>53</v>
      </c>
      <c r="I15" s="5">
        <v>98</v>
      </c>
      <c r="J15" s="5">
        <v>21</v>
      </c>
      <c r="K15" s="147">
        <f>(J15/I15)*100</f>
        <v>21.428571428571427</v>
      </c>
      <c r="M15" s="146" t="s">
        <v>53</v>
      </c>
      <c r="N15" s="5">
        <v>526</v>
      </c>
      <c r="O15" s="5">
        <v>22</v>
      </c>
      <c r="P15" s="147">
        <f t="shared" ref="P15:P16" si="12">(O15/N15)*100</f>
        <v>4.1825095057034218</v>
      </c>
      <c r="R15" s="146" t="s">
        <v>53</v>
      </c>
      <c r="S15" s="5">
        <v>32</v>
      </c>
      <c r="T15" s="5">
        <v>14</v>
      </c>
      <c r="U15" s="147">
        <f t="shared" ref="U15:U18" si="13">(T15/S15)*100</f>
        <v>43.75</v>
      </c>
    </row>
    <row r="16" spans="3:21">
      <c r="C16" s="146" t="s">
        <v>54</v>
      </c>
      <c r="D16" s="5">
        <v>681</v>
      </c>
      <c r="E16" s="5">
        <v>49</v>
      </c>
      <c r="F16" s="147">
        <f t="shared" si="11"/>
        <v>7.1953010279001468</v>
      </c>
      <c r="G16" s="7"/>
      <c r="H16" s="146" t="s">
        <v>54</v>
      </c>
      <c r="I16" s="5">
        <v>143</v>
      </c>
      <c r="J16" s="5">
        <v>26</v>
      </c>
      <c r="K16" s="147">
        <f>(J16/I16)*100</f>
        <v>18.181818181818183</v>
      </c>
      <c r="M16" s="146" t="s">
        <v>54</v>
      </c>
      <c r="N16" s="5">
        <v>681</v>
      </c>
      <c r="O16" s="5">
        <v>23</v>
      </c>
      <c r="P16" s="147">
        <f t="shared" si="12"/>
        <v>3.3773861967694567</v>
      </c>
      <c r="R16" s="146" t="s">
        <v>54</v>
      </c>
      <c r="S16" s="5">
        <v>26</v>
      </c>
      <c r="T16" s="5">
        <v>13</v>
      </c>
      <c r="U16" s="147">
        <f t="shared" si="13"/>
        <v>50</v>
      </c>
    </row>
    <row r="17" spans="3:21">
      <c r="C17" s="146" t="s">
        <v>55</v>
      </c>
      <c r="D17" s="5">
        <v>571</v>
      </c>
      <c r="E17" s="5">
        <v>50</v>
      </c>
      <c r="F17" s="147">
        <f t="shared" si="11"/>
        <v>8.7565674255691768</v>
      </c>
      <c r="G17" s="7"/>
      <c r="H17" s="146" t="s">
        <v>55</v>
      </c>
      <c r="I17" s="5">
        <v>115</v>
      </c>
      <c r="J17" s="5">
        <v>26</v>
      </c>
      <c r="K17" s="147">
        <f>(J17/I17)*100</f>
        <v>22.608695652173914</v>
      </c>
      <c r="M17" s="146" t="s">
        <v>55</v>
      </c>
      <c r="N17" s="5">
        <v>571</v>
      </c>
      <c r="O17" s="5">
        <v>24</v>
      </c>
      <c r="P17" s="147">
        <f>(O17/N17)*100</f>
        <v>4.2031523642732047</v>
      </c>
      <c r="R17" s="146" t="s">
        <v>55</v>
      </c>
      <c r="S17" s="5">
        <v>19</v>
      </c>
      <c r="T17" s="5">
        <v>12</v>
      </c>
      <c r="U17" s="147">
        <f t="shared" si="13"/>
        <v>63.157894736842103</v>
      </c>
    </row>
    <row r="18" spans="3:21">
      <c r="C18" s="146" t="s">
        <v>56</v>
      </c>
      <c r="D18" s="5">
        <v>617</v>
      </c>
      <c r="E18" s="5">
        <v>51</v>
      </c>
      <c r="F18" s="147">
        <f t="shared" si="11"/>
        <v>8.2658022690437605</v>
      </c>
      <c r="G18" s="7"/>
      <c r="H18" s="146" t="s">
        <v>56</v>
      </c>
      <c r="I18" s="5">
        <v>162</v>
      </c>
      <c r="J18" s="5">
        <v>26</v>
      </c>
      <c r="K18" s="147">
        <f>(J18/I18)*100</f>
        <v>16.049382716049383</v>
      </c>
      <c r="M18" s="146" t="s">
        <v>56</v>
      </c>
      <c r="N18" s="5">
        <v>617</v>
      </c>
      <c r="O18" s="5">
        <v>25</v>
      </c>
      <c r="P18" s="147">
        <f t="shared" ref="P18" si="14">(O18/N18)*100</f>
        <v>4.0518638573743919</v>
      </c>
      <c r="R18" s="146" t="s">
        <v>56</v>
      </c>
      <c r="S18" s="5">
        <v>26</v>
      </c>
      <c r="T18" s="5">
        <v>15</v>
      </c>
      <c r="U18" s="147">
        <f t="shared" si="13"/>
        <v>57.692307692307686</v>
      </c>
    </row>
    <row r="19" spans="3:21">
      <c r="C19" s="144" t="s">
        <v>48</v>
      </c>
      <c r="D19" s="96">
        <f t="shared" ref="D19:E19" si="15">AVERAGE(D14:D18)</f>
        <v>616.79999999999995</v>
      </c>
      <c r="E19" s="96">
        <f t="shared" si="15"/>
        <v>50</v>
      </c>
      <c r="F19" s="148">
        <f>AVERAGE(F14:F18)</f>
        <v>8.1330869763468616</v>
      </c>
      <c r="G19" s="149"/>
      <c r="H19" s="144" t="s">
        <v>48</v>
      </c>
      <c r="I19" s="96">
        <f t="shared" ref="I19:J19" si="16">AVERAGE(I14:I18)</f>
        <v>130.4</v>
      </c>
      <c r="J19" s="96">
        <f t="shared" si="16"/>
        <v>25.2</v>
      </c>
      <c r="K19" s="148">
        <f>AVERAGE(K14:K18)</f>
        <v>19.683544341991237</v>
      </c>
      <c r="M19" s="144" t="s">
        <v>48</v>
      </c>
      <c r="N19" s="96">
        <f t="shared" ref="N19:O19" si="17">AVERAGE(N14:N18)</f>
        <v>616.79999999999995</v>
      </c>
      <c r="O19" s="96">
        <f t="shared" si="17"/>
        <v>24.8</v>
      </c>
      <c r="P19" s="148">
        <f>AVERAGE(P14:P18)</f>
        <v>4.0338096707457209</v>
      </c>
      <c r="R19" s="144" t="s">
        <v>48</v>
      </c>
      <c r="S19" s="96">
        <f t="shared" ref="S19:T19" si="18">AVERAGE(S14:S18)</f>
        <v>27</v>
      </c>
      <c r="T19" s="96">
        <f t="shared" si="18"/>
        <v>14.8</v>
      </c>
      <c r="U19" s="148">
        <f>AVERAGE(U14:U18)</f>
        <v>55.420040485829965</v>
      </c>
    </row>
    <row r="20" spans="3:21">
      <c r="C20" s="144" t="s">
        <v>5</v>
      </c>
      <c r="D20" s="93">
        <f t="shared" ref="D20:E20" si="19">STDEV(D14:D18)/SQRT(5)</f>
        <v>31.366223872184584</v>
      </c>
      <c r="E20" s="93">
        <f t="shared" si="19"/>
        <v>2.2360679774997898</v>
      </c>
      <c r="F20" s="150">
        <f>STDEV(F14:F18)/SQRT(5)</f>
        <v>0.25564318159921562</v>
      </c>
      <c r="G20" s="93"/>
      <c r="H20" s="144" t="s">
        <v>5</v>
      </c>
      <c r="I20" s="93">
        <f t="shared" ref="I20:J20" si="20">STDEV(I14:I18)/SQRT(5)</f>
        <v>11.084223021935269</v>
      </c>
      <c r="J20" s="93">
        <f t="shared" si="20"/>
        <v>1.0677078252031311</v>
      </c>
      <c r="K20" s="150">
        <f>STDEV(K14:K18)/SQRT(5)</f>
        <v>1.1679218111523861</v>
      </c>
      <c r="M20" s="144" t="s">
        <v>5</v>
      </c>
      <c r="N20" s="93">
        <f t="shared" ref="N20:O20" si="21">STDEV(N14:N18)/SQRT(5)</f>
        <v>31.366223872184584</v>
      </c>
      <c r="O20" s="93">
        <f t="shared" si="21"/>
        <v>1.3928388277184152</v>
      </c>
      <c r="P20" s="150">
        <f>STDEV(P14:P18)/SQRT(5)</f>
        <v>0.17097010733645443</v>
      </c>
      <c r="R20" s="144" t="s">
        <v>5</v>
      </c>
      <c r="S20" s="93">
        <f t="shared" ref="S20:T20" si="22">STDEV(S14:S18)/SQRT(5)</f>
        <v>2.4083189157584588</v>
      </c>
      <c r="T20" s="93">
        <f t="shared" si="22"/>
        <v>1.3928388277184109</v>
      </c>
      <c r="U20" s="150">
        <f>STDEV(U14:U18)/SQRT(5)</f>
        <v>3.7465323780715649</v>
      </c>
    </row>
    <row r="21" spans="3:21">
      <c r="C21" s="56"/>
      <c r="F21" s="58"/>
      <c r="H21" s="56"/>
      <c r="J21" s="152"/>
      <c r="K21" s="153"/>
      <c r="M21" s="56"/>
      <c r="P21" s="58"/>
      <c r="R21" s="56"/>
      <c r="S21" s="152"/>
      <c r="T21" s="152"/>
      <c r="U21" s="58"/>
    </row>
    <row r="22" spans="3:21">
      <c r="C22" s="56"/>
      <c r="F22" s="58"/>
      <c r="H22" s="56"/>
      <c r="K22" s="58"/>
      <c r="M22" s="56"/>
      <c r="P22" s="58"/>
      <c r="R22" s="56"/>
      <c r="U22" s="58"/>
    </row>
    <row r="23" spans="3:21">
      <c r="C23" s="154" t="s">
        <v>237</v>
      </c>
      <c r="D23" s="155"/>
      <c r="F23" s="58"/>
      <c r="H23" s="56"/>
      <c r="K23" s="58"/>
      <c r="M23" s="154" t="s">
        <v>238</v>
      </c>
      <c r="N23" s="155"/>
      <c r="P23" s="58"/>
      <c r="R23" s="56"/>
      <c r="U23" s="58"/>
    </row>
    <row r="24" spans="3:21">
      <c r="C24" s="156" t="s">
        <v>228</v>
      </c>
      <c r="D24" s="23"/>
      <c r="F24" s="58"/>
      <c r="H24" s="156" t="s">
        <v>229</v>
      </c>
      <c r="I24" s="23"/>
      <c r="K24" s="58"/>
      <c r="M24" s="156" t="s">
        <v>230</v>
      </c>
      <c r="N24" s="23"/>
      <c r="P24" s="58"/>
      <c r="R24" s="156" t="s">
        <v>231</v>
      </c>
      <c r="S24" s="23"/>
      <c r="T24" s="23"/>
      <c r="U24" s="58"/>
    </row>
    <row r="25" spans="3:21">
      <c r="C25" s="56"/>
      <c r="D25" s="5" t="s">
        <v>3</v>
      </c>
      <c r="E25" s="5" t="s">
        <v>4</v>
      </c>
      <c r="F25" s="157"/>
      <c r="G25" s="5"/>
      <c r="H25" s="146"/>
      <c r="I25" s="5" t="s">
        <v>3</v>
      </c>
      <c r="J25" s="5" t="s">
        <v>4</v>
      </c>
      <c r="K25" s="157"/>
      <c r="L25" s="5"/>
      <c r="M25" s="146"/>
      <c r="N25" s="5" t="s">
        <v>3</v>
      </c>
      <c r="O25" s="5" t="s">
        <v>4</v>
      </c>
      <c r="P25" s="157"/>
      <c r="Q25" s="5"/>
      <c r="R25" s="146"/>
      <c r="S25" s="5" t="s">
        <v>3</v>
      </c>
      <c r="T25" s="5" t="s">
        <v>4</v>
      </c>
      <c r="U25" s="157"/>
    </row>
    <row r="26" spans="3:21">
      <c r="C26" s="144" t="s">
        <v>48</v>
      </c>
      <c r="D26" s="5">
        <v>5.7</v>
      </c>
      <c r="E26" s="5">
        <v>8.1</v>
      </c>
      <c r="F26" s="157"/>
      <c r="G26" s="5"/>
      <c r="H26" s="144" t="s">
        <v>48</v>
      </c>
      <c r="I26" s="5">
        <v>4.3</v>
      </c>
      <c r="J26" s="5">
        <v>19.7</v>
      </c>
      <c r="K26" s="157"/>
      <c r="L26" s="5"/>
      <c r="M26" s="144" t="s">
        <v>48</v>
      </c>
      <c r="N26" s="5">
        <v>4.5</v>
      </c>
      <c r="O26" s="5">
        <v>4.3</v>
      </c>
      <c r="P26" s="157"/>
      <c r="Q26" s="5"/>
      <c r="R26" s="144" t="s">
        <v>48</v>
      </c>
      <c r="S26" s="5">
        <v>45</v>
      </c>
      <c r="T26" s="5">
        <v>55</v>
      </c>
      <c r="U26" s="157"/>
    </row>
    <row r="27" spans="3:21">
      <c r="C27" s="144" t="s">
        <v>5</v>
      </c>
      <c r="D27" s="5">
        <v>0.28000000000000003</v>
      </c>
      <c r="E27" s="5">
        <v>0.26</v>
      </c>
      <c r="F27" s="157"/>
      <c r="G27" s="5"/>
      <c r="H27" s="144" t="s">
        <v>5</v>
      </c>
      <c r="I27" s="5">
        <v>0.8</v>
      </c>
      <c r="J27" s="5">
        <v>1.17</v>
      </c>
      <c r="K27" s="157"/>
      <c r="L27" s="5"/>
      <c r="M27" s="144" t="s">
        <v>5</v>
      </c>
      <c r="N27" s="5">
        <v>0.24</v>
      </c>
      <c r="O27" s="5">
        <v>0.13</v>
      </c>
      <c r="P27" s="157"/>
      <c r="Q27" s="5"/>
      <c r="R27" s="144" t="s">
        <v>5</v>
      </c>
      <c r="S27" s="5">
        <v>3.46</v>
      </c>
      <c r="T27" s="5">
        <v>3.75</v>
      </c>
      <c r="U27" s="157"/>
    </row>
    <row r="28" spans="3:21">
      <c r="C28" s="56"/>
      <c r="F28" s="58"/>
      <c r="H28" s="56"/>
      <c r="K28" s="58"/>
      <c r="M28" s="56"/>
      <c r="P28" s="58"/>
      <c r="R28" s="56"/>
      <c r="U28" s="58"/>
    </row>
    <row r="29" spans="3:21">
      <c r="C29" s="56"/>
      <c r="F29" s="58"/>
      <c r="H29" s="56"/>
      <c r="K29" s="58"/>
      <c r="M29" s="56"/>
      <c r="P29" s="58"/>
      <c r="R29" s="56"/>
      <c r="U29" s="58"/>
    </row>
    <row r="30" spans="3:21">
      <c r="C30" s="56"/>
      <c r="F30" s="58"/>
      <c r="H30" s="56"/>
      <c r="K30" s="58"/>
      <c r="M30" s="56"/>
      <c r="P30" s="58"/>
      <c r="R30" s="56"/>
      <c r="U30" s="58"/>
    </row>
    <row r="31" spans="3:21">
      <c r="C31" s="56"/>
      <c r="F31" s="58"/>
      <c r="H31" s="56"/>
      <c r="K31" s="58"/>
      <c r="M31" s="56"/>
      <c r="P31" s="58"/>
      <c r="R31" s="56"/>
      <c r="U31" s="58"/>
    </row>
    <row r="32" spans="3:21">
      <c r="C32" s="56"/>
      <c r="F32" s="58"/>
      <c r="H32" s="56"/>
      <c r="K32" s="58"/>
      <c r="M32" s="56"/>
      <c r="P32" s="58"/>
      <c r="R32" s="56"/>
      <c r="U32" s="58"/>
    </row>
    <row r="33" spans="3:21">
      <c r="C33" s="56"/>
      <c r="F33" s="58"/>
      <c r="H33" s="56"/>
      <c r="K33" s="58"/>
      <c r="M33" s="56"/>
      <c r="P33" s="58"/>
      <c r="R33" s="56"/>
      <c r="U33" s="58"/>
    </row>
    <row r="34" spans="3:21">
      <c r="C34" s="56"/>
      <c r="F34" s="58"/>
      <c r="H34" s="56"/>
      <c r="K34" s="58"/>
      <c r="M34" s="56"/>
      <c r="P34" s="58"/>
      <c r="R34" s="56"/>
      <c r="U34" s="58"/>
    </row>
    <row r="35" spans="3:21">
      <c r="C35" s="56"/>
      <c r="F35" s="58"/>
      <c r="H35" s="56"/>
      <c r="K35" s="58"/>
      <c r="M35" s="56"/>
      <c r="P35" s="58"/>
      <c r="R35" s="56"/>
      <c r="U35" s="58"/>
    </row>
    <row r="36" spans="3:21">
      <c r="C36" s="56"/>
      <c r="F36" s="58"/>
      <c r="H36" s="56"/>
      <c r="K36" s="58"/>
      <c r="M36" s="56"/>
      <c r="P36" s="58"/>
      <c r="R36" s="56"/>
      <c r="U36" s="58"/>
    </row>
    <row r="37" spans="3:21">
      <c r="C37" s="56"/>
      <c r="F37" s="58"/>
      <c r="H37" s="56"/>
      <c r="K37" s="58"/>
      <c r="M37" s="56"/>
      <c r="P37" s="58"/>
      <c r="R37" s="56"/>
      <c r="U37" s="58"/>
    </row>
    <row r="38" spans="3:21" ht="15.75" thickBot="1">
      <c r="C38" s="65"/>
      <c r="D38" s="66"/>
      <c r="E38" s="66"/>
      <c r="F38" s="68"/>
      <c r="H38" s="65"/>
      <c r="I38" s="66"/>
      <c r="J38" s="66"/>
      <c r="K38" s="68"/>
      <c r="M38" s="65"/>
      <c r="N38" s="66"/>
      <c r="O38" s="66"/>
      <c r="P38" s="68"/>
      <c r="R38" s="65"/>
      <c r="S38" s="66"/>
      <c r="T38" s="66"/>
      <c r="U38" s="6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8BBF-CA30-4982-B5FD-15F33995CFD3}">
  <dimension ref="B3:U28"/>
  <sheetViews>
    <sheetView topLeftCell="A20" workbookViewId="0">
      <selection activeCell="AA35" sqref="AA35"/>
    </sheetView>
  </sheetViews>
  <sheetFormatPr defaultRowHeight="15"/>
  <sheetData>
    <row r="3" spans="2:21" ht="23.25">
      <c r="B3" s="158" t="s">
        <v>239</v>
      </c>
    </row>
    <row r="4" spans="2:21" ht="26.25">
      <c r="B4" s="159"/>
    </row>
    <row r="5" spans="2:21">
      <c r="B5" s="2" t="s">
        <v>240</v>
      </c>
    </row>
    <row r="6" spans="2:21">
      <c r="C6" s="2" t="s">
        <v>25</v>
      </c>
      <c r="J6" s="2" t="s">
        <v>26</v>
      </c>
      <c r="Q6" s="2" t="s">
        <v>27</v>
      </c>
    </row>
    <row r="7" spans="2:21">
      <c r="B7" s="16"/>
      <c r="C7" s="16" t="s">
        <v>241</v>
      </c>
      <c r="D7" s="16" t="s">
        <v>242</v>
      </c>
      <c r="E7" s="16" t="s">
        <v>243</v>
      </c>
      <c r="F7" s="16" t="s">
        <v>244</v>
      </c>
      <c r="G7" s="16" t="s">
        <v>245</v>
      </c>
      <c r="I7" s="16"/>
      <c r="J7" s="16" t="s">
        <v>241</v>
      </c>
      <c r="K7" s="16" t="s">
        <v>242</v>
      </c>
      <c r="L7" s="16" t="s">
        <v>243</v>
      </c>
      <c r="M7" s="16" t="s">
        <v>244</v>
      </c>
      <c r="N7" s="16" t="s">
        <v>245</v>
      </c>
      <c r="P7" s="16"/>
      <c r="Q7" s="16" t="s">
        <v>241</v>
      </c>
      <c r="R7" s="16" t="s">
        <v>242</v>
      </c>
      <c r="S7" s="16" t="s">
        <v>243</v>
      </c>
      <c r="T7" s="16" t="s">
        <v>244</v>
      </c>
      <c r="U7" s="16" t="s">
        <v>245</v>
      </c>
    </row>
    <row r="8" spans="2:21">
      <c r="B8" s="16" t="s">
        <v>246</v>
      </c>
      <c r="C8" s="160">
        <v>4.5999999999999999E-3</v>
      </c>
      <c r="D8" s="161">
        <v>2.8999999999999998E-3</v>
      </c>
      <c r="E8" s="160">
        <v>9.4000000000000004E-3</v>
      </c>
      <c r="F8" s="160">
        <v>4.1999999999999997E-3</v>
      </c>
      <c r="G8" s="160">
        <v>5.9000000000000003E-4</v>
      </c>
      <c r="I8" s="16" t="s">
        <v>246</v>
      </c>
      <c r="J8" s="161">
        <v>3.8999999999999998E-3</v>
      </c>
      <c r="K8" s="160">
        <v>2.3E-3</v>
      </c>
      <c r="L8" s="161">
        <v>9.1000000000000004E-3</v>
      </c>
      <c r="M8" s="161">
        <v>3.9199999999999999E-3</v>
      </c>
      <c r="N8" s="161">
        <v>5.9000000000000003E-4</v>
      </c>
      <c r="P8" s="16" t="s">
        <v>246</v>
      </c>
      <c r="Q8" s="161">
        <v>3.5999999999999999E-3</v>
      </c>
      <c r="R8" s="160">
        <v>1.5E-3</v>
      </c>
      <c r="S8" s="160">
        <v>8.5000000000000006E-3</v>
      </c>
      <c r="T8" s="160">
        <v>3.5000000000000001E-3</v>
      </c>
      <c r="U8" s="160">
        <v>4.6999999999999999E-4</v>
      </c>
    </row>
    <row r="9" spans="2:21">
      <c r="B9" s="16" t="s">
        <v>247</v>
      </c>
      <c r="C9" s="160">
        <v>3.5999999999999999E-3</v>
      </c>
      <c r="D9" s="161">
        <v>3.0000000000000001E-3</v>
      </c>
      <c r="E9" s="160">
        <v>1.18E-2</v>
      </c>
      <c r="F9" s="160">
        <v>4.7000000000000002E-3</v>
      </c>
      <c r="G9" s="160">
        <v>6.3000000000000003E-4</v>
      </c>
      <c r="I9" s="16" t="s">
        <v>247</v>
      </c>
      <c r="J9" s="161">
        <v>3.2000000000000002E-3</v>
      </c>
      <c r="K9" s="160">
        <v>2.5000000000000001E-3</v>
      </c>
      <c r="L9" s="161">
        <v>9.4999999999999998E-3</v>
      </c>
      <c r="M9" s="161">
        <v>4.6800000000000001E-3</v>
      </c>
      <c r="N9" s="161">
        <v>5.5000000000000003E-4</v>
      </c>
      <c r="P9" s="16" t="s">
        <v>247</v>
      </c>
      <c r="Q9" s="161">
        <v>3.0000000000000001E-3</v>
      </c>
      <c r="R9" s="160">
        <v>2.5999999999999999E-3</v>
      </c>
      <c r="S9" s="160">
        <v>8.9999999999999993E-3</v>
      </c>
      <c r="T9" s="160">
        <v>4.3E-3</v>
      </c>
      <c r="U9" s="160">
        <v>5.0000000000000001E-4</v>
      </c>
    </row>
    <row r="10" spans="2:21">
      <c r="B10" s="16" t="s">
        <v>248</v>
      </c>
      <c r="C10" s="160">
        <v>4.0000000000000001E-3</v>
      </c>
      <c r="D10" s="161">
        <v>3.2000000000000002E-3</v>
      </c>
      <c r="E10" s="160">
        <v>1.0800000000000001E-2</v>
      </c>
      <c r="F10" s="160">
        <v>4.1000000000000003E-3</v>
      </c>
      <c r="G10" s="160">
        <v>5.8E-4</v>
      </c>
      <c r="I10" s="16" t="s">
        <v>248</v>
      </c>
      <c r="J10" s="161">
        <v>3.7000000000000002E-3</v>
      </c>
      <c r="K10" s="160">
        <v>2.5999999999999999E-3</v>
      </c>
      <c r="L10" s="161">
        <v>8.8999999999999999E-3</v>
      </c>
      <c r="M10" s="161">
        <v>4.7999999999999996E-3</v>
      </c>
      <c r="N10" s="161">
        <v>5.8E-4</v>
      </c>
      <c r="P10" s="16" t="s">
        <v>248</v>
      </c>
      <c r="Q10" s="161">
        <v>2.7000000000000001E-3</v>
      </c>
      <c r="R10" s="160">
        <v>2.0999999999999999E-3</v>
      </c>
      <c r="S10" s="160">
        <v>8.6E-3</v>
      </c>
      <c r="T10" s="160">
        <v>3.8999999999999998E-3</v>
      </c>
      <c r="U10" s="160">
        <v>4.6999999999999999E-4</v>
      </c>
    </row>
    <row r="11" spans="2:21">
      <c r="B11" s="16" t="s">
        <v>249</v>
      </c>
      <c r="C11" s="160">
        <v>5.0000000000000001E-3</v>
      </c>
      <c r="D11" s="161">
        <v>3.5000000000000001E-3</v>
      </c>
      <c r="E11" s="160">
        <v>8.6999999999999994E-3</v>
      </c>
      <c r="F11" s="160">
        <v>4.7999999999999996E-3</v>
      </c>
      <c r="G11" s="160">
        <v>5.5999999999999995E-4</v>
      </c>
      <c r="I11" s="16" t="s">
        <v>249</v>
      </c>
      <c r="J11" s="161">
        <v>3.2000000000000002E-3</v>
      </c>
      <c r="K11" s="160">
        <v>2.8E-3</v>
      </c>
      <c r="L11" s="161">
        <v>8.9999999999999993E-3</v>
      </c>
      <c r="M11" s="161">
        <v>4.4999999999999997E-3</v>
      </c>
      <c r="N11" s="161">
        <v>5.8E-4</v>
      </c>
      <c r="P11" s="16" t="s">
        <v>249</v>
      </c>
      <c r="Q11" s="161">
        <v>3.2000000000000002E-3</v>
      </c>
      <c r="R11" s="160">
        <v>2.2000000000000001E-3</v>
      </c>
      <c r="S11" s="160">
        <v>9.1999999999999998E-3</v>
      </c>
      <c r="T11" s="160">
        <v>3.3E-3</v>
      </c>
      <c r="U11" s="160">
        <v>4.2000000000000002E-4</v>
      </c>
    </row>
    <row r="12" spans="2:21">
      <c r="B12" s="16" t="s">
        <v>250</v>
      </c>
      <c r="C12" s="160">
        <v>4.7000000000000002E-3</v>
      </c>
      <c r="D12" s="161">
        <v>3.3999999999999998E-3</v>
      </c>
      <c r="E12" s="160">
        <v>8.8999999999999999E-3</v>
      </c>
      <c r="F12" s="160">
        <v>3.8999999999999998E-3</v>
      </c>
      <c r="G12" s="160">
        <v>6.0999999999999997E-4</v>
      </c>
      <c r="I12" s="16" t="s">
        <v>250</v>
      </c>
      <c r="J12" s="161">
        <v>3.5999999999999999E-3</v>
      </c>
      <c r="K12" s="160">
        <v>2.3999999999999998E-3</v>
      </c>
      <c r="L12" s="161">
        <v>7.9000000000000008E-3</v>
      </c>
      <c r="M12" s="161">
        <v>3.3999999999999998E-3</v>
      </c>
      <c r="N12" s="161">
        <v>5.1999999999999995E-4</v>
      </c>
      <c r="P12" s="16" t="s">
        <v>250</v>
      </c>
      <c r="Q12" s="161">
        <v>2.8E-3</v>
      </c>
      <c r="R12" s="160">
        <v>2.3E-3</v>
      </c>
      <c r="S12" s="160">
        <v>8.5000000000000006E-3</v>
      </c>
      <c r="T12" s="160">
        <v>3.8E-3</v>
      </c>
      <c r="U12" s="160">
        <v>4.4999999999999999E-4</v>
      </c>
    </row>
    <row r="13" spans="2:21" ht="15.75">
      <c r="B13" s="162" t="s">
        <v>48</v>
      </c>
      <c r="C13" s="163">
        <f>AVERAGE(C8:C12)</f>
        <v>4.3800000000000002E-3</v>
      </c>
      <c r="D13" s="163">
        <f t="shared" ref="D13:G13" si="0">AVERAGE(D8:D12)</f>
        <v>3.2000000000000002E-3</v>
      </c>
      <c r="E13" s="163">
        <f t="shared" si="0"/>
        <v>9.92E-3</v>
      </c>
      <c r="F13" s="163">
        <f t="shared" si="0"/>
        <v>4.3400000000000001E-3</v>
      </c>
      <c r="G13" s="163">
        <f t="shared" si="0"/>
        <v>5.9400000000000002E-4</v>
      </c>
      <c r="I13" s="162" t="s">
        <v>48</v>
      </c>
      <c r="J13" s="164">
        <f>AVERAGE(J8:J12)</f>
        <v>3.5200000000000001E-3</v>
      </c>
      <c r="K13" s="164">
        <f t="shared" ref="K13:N13" si="1">AVERAGE(K8:K12)</f>
        <v>2.5200000000000001E-3</v>
      </c>
      <c r="L13" s="164">
        <f t="shared" si="1"/>
        <v>8.879999999999999E-3</v>
      </c>
      <c r="M13" s="164">
        <f t="shared" si="1"/>
        <v>4.2599999999999999E-3</v>
      </c>
      <c r="N13" s="163">
        <f t="shared" si="1"/>
        <v>5.6400000000000005E-4</v>
      </c>
      <c r="P13" s="162" t="s">
        <v>48</v>
      </c>
      <c r="Q13" s="163">
        <f>AVERAGE(Q8:Q12)</f>
        <v>3.0599999999999998E-3</v>
      </c>
      <c r="R13" s="163">
        <f t="shared" ref="R13:U13" si="2">AVERAGE(R8:R12)</f>
        <v>2.14E-3</v>
      </c>
      <c r="S13" s="163">
        <f t="shared" si="2"/>
        <v>8.7600000000000004E-3</v>
      </c>
      <c r="T13" s="163">
        <f t="shared" si="2"/>
        <v>3.7600000000000003E-3</v>
      </c>
      <c r="U13" s="163">
        <f t="shared" si="2"/>
        <v>4.6200000000000001E-4</v>
      </c>
    </row>
    <row r="14" spans="2:21" ht="15.75">
      <c r="B14" s="162" t="s">
        <v>5</v>
      </c>
      <c r="C14" s="163">
        <f>STDEV(C8:C12)/SQRT(5)</f>
        <v>2.5377155080899045E-4</v>
      </c>
      <c r="D14" s="163">
        <f t="shared" ref="D14:G14" si="3">STDEV(D8:D12)/SQRT(5)</f>
        <v>1.1401754250991381E-4</v>
      </c>
      <c r="E14" s="163">
        <f t="shared" si="3"/>
        <v>5.9615434243155533E-4</v>
      </c>
      <c r="F14" s="163">
        <f t="shared" si="3"/>
        <v>1.7492855684535897E-4</v>
      </c>
      <c r="G14" s="163">
        <f t="shared" si="3"/>
        <v>1.208304597359458E-5</v>
      </c>
      <c r="I14" s="162" t="s">
        <v>5</v>
      </c>
      <c r="J14" s="163">
        <f>STDEV(J8:J12)/SQRT(5)</f>
        <v>1.3928388277184111E-4</v>
      </c>
      <c r="K14" s="163">
        <f t="shared" ref="K14:N14" si="4">STDEV(K8:K12)/SQRT(5)</f>
        <v>8.6023252670426275E-5</v>
      </c>
      <c r="L14" s="163">
        <f t="shared" si="4"/>
        <v>2.653299832284318E-4</v>
      </c>
      <c r="M14" s="163">
        <f t="shared" si="4"/>
        <v>2.6275463839863986E-4</v>
      </c>
      <c r="N14" s="163">
        <f t="shared" si="4"/>
        <v>1.2884098726725135E-5</v>
      </c>
      <c r="P14" s="162" t="s">
        <v>5</v>
      </c>
      <c r="Q14" s="163">
        <f>STDEV(Q8:Q12)/SQRT(5)</f>
        <v>1.5999999999999999E-4</v>
      </c>
      <c r="R14" s="163">
        <f t="shared" ref="R14:U14" si="5">STDEV(R8:R12)/SQRT(5)</f>
        <v>1.8055470085267787E-4</v>
      </c>
      <c r="S14" s="163">
        <f t="shared" si="5"/>
        <v>1.4352700094407304E-4</v>
      </c>
      <c r="T14" s="163">
        <f t="shared" si="5"/>
        <v>1.7204650534085252E-4</v>
      </c>
      <c r="U14" s="163">
        <f t="shared" si="5"/>
        <v>1.3190905958272917E-5</v>
      </c>
    </row>
    <row r="17" spans="2:21">
      <c r="B17" s="2" t="s">
        <v>251</v>
      </c>
    </row>
    <row r="18" spans="2:21">
      <c r="B18" s="2"/>
      <c r="C18" s="165" t="s">
        <v>25</v>
      </c>
      <c r="J18" s="2" t="s">
        <v>26</v>
      </c>
      <c r="Q18" s="2" t="s">
        <v>27</v>
      </c>
    </row>
    <row r="19" spans="2:21">
      <c r="B19" s="16"/>
      <c r="C19" s="16" t="s">
        <v>241</v>
      </c>
      <c r="D19" s="16" t="s">
        <v>242</v>
      </c>
      <c r="E19" s="16" t="s">
        <v>243</v>
      </c>
      <c r="F19" s="16" t="s">
        <v>244</v>
      </c>
      <c r="G19" s="16" t="s">
        <v>245</v>
      </c>
      <c r="I19" s="16"/>
      <c r="J19" s="16" t="s">
        <v>241</v>
      </c>
      <c r="K19" s="16" t="s">
        <v>242</v>
      </c>
      <c r="L19" s="16" t="s">
        <v>243</v>
      </c>
      <c r="M19" s="16" t="s">
        <v>244</v>
      </c>
      <c r="N19" s="16" t="s">
        <v>245</v>
      </c>
      <c r="P19" s="16"/>
      <c r="Q19" s="16" t="s">
        <v>241</v>
      </c>
      <c r="R19" s="16" t="s">
        <v>242</v>
      </c>
      <c r="S19" s="16" t="s">
        <v>243</v>
      </c>
      <c r="T19" s="16" t="s">
        <v>244</v>
      </c>
      <c r="U19" s="16" t="s">
        <v>245</v>
      </c>
    </row>
    <row r="20" spans="2:21">
      <c r="B20" s="16" t="s">
        <v>246</v>
      </c>
      <c r="C20" s="160">
        <v>4.0000000000000001E-3</v>
      </c>
      <c r="D20" s="160">
        <v>2.3999999999999998E-3</v>
      </c>
      <c r="E20" s="160">
        <v>8.3999999999999995E-3</v>
      </c>
      <c r="F20" s="160">
        <v>3.5999999999999999E-3</v>
      </c>
      <c r="G20" s="160">
        <v>6.2E-4</v>
      </c>
      <c r="I20" s="16" t="s">
        <v>246</v>
      </c>
      <c r="J20" s="160">
        <v>2.7000000000000001E-3</v>
      </c>
      <c r="K20" s="160">
        <v>1.8E-3</v>
      </c>
      <c r="L20" s="160">
        <v>7.9000000000000008E-3</v>
      </c>
      <c r="M20" s="160">
        <v>3.3999999999999998E-3</v>
      </c>
      <c r="N20" s="160">
        <v>4.8000000000000001E-4</v>
      </c>
      <c r="P20" s="16" t="s">
        <v>246</v>
      </c>
      <c r="Q20" s="160">
        <v>3.0999999999999999E-3</v>
      </c>
      <c r="R20" s="160">
        <v>2.2000000000000001E-3</v>
      </c>
      <c r="S20" s="160">
        <v>8.6E-3</v>
      </c>
      <c r="T20" s="160">
        <v>3.0500000000000002E-3</v>
      </c>
      <c r="U20" s="160">
        <v>4.4999999999999999E-4</v>
      </c>
    </row>
    <row r="21" spans="2:21">
      <c r="B21" s="16" t="s">
        <v>247</v>
      </c>
      <c r="C21" s="160">
        <v>3.5999999999999999E-3</v>
      </c>
      <c r="D21" s="160">
        <v>2.7000000000000001E-3</v>
      </c>
      <c r="E21" s="160">
        <v>9.9000000000000008E-3</v>
      </c>
      <c r="F21" s="160">
        <v>4.1999999999999997E-3</v>
      </c>
      <c r="G21" s="160">
        <v>5.5999999999999995E-4</v>
      </c>
      <c r="I21" s="16" t="s">
        <v>247</v>
      </c>
      <c r="J21" s="160">
        <v>3.5999999999999999E-3</v>
      </c>
      <c r="K21" s="160">
        <v>2.3999999999999998E-3</v>
      </c>
      <c r="L21" s="160">
        <v>8.6999999999999994E-3</v>
      </c>
      <c r="M21" s="160">
        <v>3.8E-3</v>
      </c>
      <c r="N21" s="160">
        <v>5.1000000000000004E-4</v>
      </c>
      <c r="P21" s="16" t="s">
        <v>247</v>
      </c>
      <c r="Q21" s="160">
        <v>2.3999999999999998E-3</v>
      </c>
      <c r="R21" s="160">
        <v>1.8E-3</v>
      </c>
      <c r="S21" s="160">
        <v>8.0000000000000002E-3</v>
      </c>
      <c r="T21" s="160">
        <v>2.6900000000000001E-3</v>
      </c>
      <c r="U21" s="160">
        <v>4.2999999999999999E-4</v>
      </c>
    </row>
    <row r="22" spans="2:21">
      <c r="B22" s="16" t="s">
        <v>248</v>
      </c>
      <c r="C22" s="160">
        <v>4.4000000000000003E-3</v>
      </c>
      <c r="D22" s="160">
        <v>3.3E-3</v>
      </c>
      <c r="E22" s="160">
        <v>9.1000000000000004E-3</v>
      </c>
      <c r="F22" s="160">
        <v>3.5000000000000001E-3</v>
      </c>
      <c r="G22" s="160">
        <v>5.9999999999999995E-4</v>
      </c>
      <c r="I22" s="16" t="s">
        <v>248</v>
      </c>
      <c r="J22" s="160">
        <v>3.0000000000000001E-3</v>
      </c>
      <c r="K22" s="160">
        <v>1.6000000000000001E-3</v>
      </c>
      <c r="L22" s="160">
        <v>8.8999999999999999E-3</v>
      </c>
      <c r="M22" s="160">
        <v>3.8999999999999998E-3</v>
      </c>
      <c r="N22" s="160">
        <v>4.6999999999999999E-4</v>
      </c>
      <c r="P22" s="16" t="s">
        <v>248</v>
      </c>
      <c r="Q22" s="160">
        <v>2.5999999999999999E-3</v>
      </c>
      <c r="R22" s="160">
        <v>1.8E-3</v>
      </c>
      <c r="S22" s="160">
        <v>8.8000000000000005E-3</v>
      </c>
      <c r="T22" s="160">
        <v>3.7000000000000002E-3</v>
      </c>
      <c r="U22" s="160">
        <v>4.0000000000000002E-4</v>
      </c>
    </row>
    <row r="23" spans="2:21">
      <c r="B23" s="16" t="s">
        <v>249</v>
      </c>
      <c r="C23" s="160">
        <v>4.4999999999999997E-3</v>
      </c>
      <c r="D23" s="160">
        <v>3.0000000000000001E-3</v>
      </c>
      <c r="E23" s="160">
        <v>8.6999999999999994E-3</v>
      </c>
      <c r="F23" s="160">
        <v>4.1000000000000003E-3</v>
      </c>
      <c r="G23" s="160">
        <v>5.9000000000000003E-4</v>
      </c>
      <c r="I23" s="16" t="s">
        <v>249</v>
      </c>
      <c r="J23" s="160">
        <v>3.2000000000000002E-3</v>
      </c>
      <c r="K23" s="160">
        <v>2.0999999999999999E-3</v>
      </c>
      <c r="L23" s="160">
        <v>8.6E-3</v>
      </c>
      <c r="M23" s="160">
        <v>4.4000000000000003E-3</v>
      </c>
      <c r="N23" s="160">
        <v>5.1000000000000004E-4</v>
      </c>
      <c r="P23" s="16" t="s">
        <v>249</v>
      </c>
      <c r="Q23" s="160">
        <v>3.3999999999999998E-3</v>
      </c>
      <c r="R23" s="160">
        <v>1.9E-3</v>
      </c>
      <c r="S23" s="160">
        <v>8.6999999999999994E-3</v>
      </c>
      <c r="T23" s="160">
        <v>3.3999999999999998E-3</v>
      </c>
      <c r="U23" s="160">
        <v>3.8000000000000002E-4</v>
      </c>
    </row>
    <row r="24" spans="2:21">
      <c r="B24" s="16" t="s">
        <v>250</v>
      </c>
      <c r="C24" s="160">
        <v>3.8999999999999998E-3</v>
      </c>
      <c r="D24" s="160">
        <v>2.5999999999999999E-3</v>
      </c>
      <c r="E24" s="160">
        <v>8.8000000000000005E-3</v>
      </c>
      <c r="F24" s="160">
        <v>3.7000000000000002E-3</v>
      </c>
      <c r="G24" s="160">
        <v>5.5000000000000003E-4</v>
      </c>
      <c r="I24" s="16" t="s">
        <v>250</v>
      </c>
      <c r="J24" s="160">
        <v>2.8E-3</v>
      </c>
      <c r="K24" s="160">
        <v>2.3999999999999998E-3</v>
      </c>
      <c r="L24" s="160">
        <v>9.1000000000000004E-3</v>
      </c>
      <c r="M24" s="160">
        <v>3.8999999999999998E-3</v>
      </c>
      <c r="N24" s="160">
        <v>4.2999999999999999E-4</v>
      </c>
      <c r="P24" s="16" t="s">
        <v>250</v>
      </c>
      <c r="Q24" s="160">
        <v>2.8999999999999998E-3</v>
      </c>
      <c r="R24" s="160">
        <v>1.7899999999999999E-3</v>
      </c>
      <c r="S24" s="160">
        <v>9.1000000000000004E-3</v>
      </c>
      <c r="T24" s="160">
        <v>2.8E-3</v>
      </c>
      <c r="U24" s="160">
        <v>4.6000000000000001E-4</v>
      </c>
    </row>
    <row r="25" spans="2:21" ht="15.75">
      <c r="B25" s="162" t="s">
        <v>48</v>
      </c>
      <c r="C25" s="163">
        <f>AVERAGE(C20:C24)</f>
        <v>4.0800000000000003E-3</v>
      </c>
      <c r="D25" s="163">
        <f t="shared" ref="D25:G25" si="6">AVERAGE(D20:D24)</f>
        <v>2.8E-3</v>
      </c>
      <c r="E25" s="163">
        <f t="shared" si="6"/>
        <v>8.9800000000000001E-3</v>
      </c>
      <c r="F25" s="163">
        <f t="shared" si="6"/>
        <v>3.8199999999999996E-3</v>
      </c>
      <c r="G25" s="163">
        <f t="shared" si="6"/>
        <v>5.8399999999999999E-4</v>
      </c>
      <c r="I25" s="162" t="s">
        <v>48</v>
      </c>
      <c r="J25" s="163">
        <f>AVERAGE(J20:J24)</f>
        <v>3.0599999999999998E-3</v>
      </c>
      <c r="K25" s="163">
        <f t="shared" ref="K25:N25" si="7">AVERAGE(K20:K24)</f>
        <v>2.0599999999999998E-3</v>
      </c>
      <c r="L25" s="163">
        <f t="shared" si="7"/>
        <v>8.6400000000000001E-3</v>
      </c>
      <c r="M25" s="163">
        <f t="shared" si="7"/>
        <v>3.8800000000000002E-3</v>
      </c>
      <c r="N25" s="163">
        <f t="shared" si="7"/>
        <v>4.7999999999999996E-4</v>
      </c>
      <c r="P25" s="162" t="s">
        <v>48</v>
      </c>
      <c r="Q25" s="163">
        <f>AVERAGE(Q20:Q24)</f>
        <v>2.8799999999999997E-3</v>
      </c>
      <c r="R25" s="163">
        <f t="shared" ref="R25:U25" si="8">AVERAGE(R20:R24)</f>
        <v>1.8979999999999997E-3</v>
      </c>
      <c r="S25" s="163">
        <f t="shared" si="8"/>
        <v>8.6400000000000001E-3</v>
      </c>
      <c r="T25" s="163">
        <f t="shared" si="8"/>
        <v>3.1280000000000001E-3</v>
      </c>
      <c r="U25" s="163">
        <f t="shared" si="8"/>
        <v>4.2400000000000001E-4</v>
      </c>
    </row>
    <row r="26" spans="2:21" ht="15.75">
      <c r="B26" s="162" t="s">
        <v>5</v>
      </c>
      <c r="C26" s="163">
        <f>STDEV(C20:C24)/SQRT(5)</f>
        <v>1.6552945357246849E-4</v>
      </c>
      <c r="D26" s="163">
        <f t="shared" ref="D26:G26" si="9">STDEV(D20:D24)/SQRT(5)</f>
        <v>1.5811388300841897E-4</v>
      </c>
      <c r="E26" s="163">
        <f t="shared" si="9"/>
        <v>2.5573423705088866E-4</v>
      </c>
      <c r="F26" s="163">
        <f t="shared" si="9"/>
        <v>1.3928388277184117E-4</v>
      </c>
      <c r="G26" s="163">
        <f t="shared" si="9"/>
        <v>1.2884098726725123E-5</v>
      </c>
      <c r="I26" s="162" t="s">
        <v>5</v>
      </c>
      <c r="J26" s="163">
        <f>STDEV(J20:J24)/SQRT(5)</f>
        <v>1.5999999999999999E-4</v>
      </c>
      <c r="K26" s="163">
        <f t="shared" ref="K26:N26" si="10">STDEV(K20:K24)/SQRT(5)</f>
        <v>1.5999999999999996E-4</v>
      </c>
      <c r="L26" s="163">
        <f t="shared" si="10"/>
        <v>2.0396078054371128E-4</v>
      </c>
      <c r="M26" s="163">
        <f t="shared" si="10"/>
        <v>1.5937377450509234E-4</v>
      </c>
      <c r="N26" s="163">
        <f t="shared" si="10"/>
        <v>1.4832396974191335E-5</v>
      </c>
      <c r="P26" s="162" t="s">
        <v>5</v>
      </c>
      <c r="Q26" s="163">
        <f>STDEV(Q20:Q24)/SQRT(5)</f>
        <v>1.7720045146669348E-4</v>
      </c>
      <c r="R26" s="163">
        <f t="shared" ref="R26:U26" si="11">STDEV(R20:R24)/SQRT(5)</f>
        <v>7.8128099938498484E-5</v>
      </c>
      <c r="S26" s="163">
        <f t="shared" si="11"/>
        <v>1.8055470085267793E-4</v>
      </c>
      <c r="T26" s="163">
        <f t="shared" si="11"/>
        <v>1.8797340237384648E-4</v>
      </c>
      <c r="U26" s="163">
        <f t="shared" si="11"/>
        <v>1.50332963783729E-5</v>
      </c>
    </row>
    <row r="27" spans="2:21">
      <c r="J27" s="1"/>
      <c r="K27" s="1"/>
      <c r="L27" s="1"/>
      <c r="M27" s="1"/>
      <c r="N27" s="1"/>
      <c r="Q27" s="1"/>
      <c r="R27" s="1"/>
      <c r="S27" s="1"/>
      <c r="T27" s="1"/>
      <c r="U27" s="1"/>
    </row>
    <row r="28" spans="2:21">
      <c r="Q28" s="1"/>
      <c r="R28" s="1"/>
      <c r="S28" s="1"/>
      <c r="T28" s="1"/>
      <c r="U28" s="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8F83C-46D6-42F5-99DE-01E4CEF015D1}">
  <dimension ref="A1"/>
  <sheetViews>
    <sheetView workbookViewId="0">
      <selection activeCell="F31" sqref="F31"/>
    </sheetView>
  </sheetViews>
  <sheetFormatPr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65AE1-F82E-42E2-89E3-6CC8B0BB4C7D}">
  <dimension ref="B2:Q10"/>
  <sheetViews>
    <sheetView workbookViewId="0">
      <selection activeCell="D4" sqref="D4"/>
    </sheetView>
  </sheetViews>
  <sheetFormatPr defaultRowHeight="15"/>
  <sheetData>
    <row r="2" spans="2:17">
      <c r="B2" s="195" t="s">
        <v>252</v>
      </c>
      <c r="C2" s="194" t="s">
        <v>253</v>
      </c>
      <c r="D2" s="194"/>
      <c r="E2" s="194"/>
      <c r="F2" s="194" t="s">
        <v>183</v>
      </c>
      <c r="G2" s="194"/>
      <c r="H2" s="194"/>
      <c r="I2" s="194" t="s">
        <v>254</v>
      </c>
      <c r="J2" s="194"/>
      <c r="K2" s="194"/>
      <c r="L2" s="194" t="s">
        <v>84</v>
      </c>
      <c r="M2" s="194"/>
      <c r="N2" s="194"/>
      <c r="O2" s="194" t="s">
        <v>186</v>
      </c>
      <c r="P2" s="194"/>
      <c r="Q2" s="194"/>
    </row>
    <row r="3" spans="2:17">
      <c r="B3" s="196"/>
      <c r="C3" s="30" t="s">
        <v>217</v>
      </c>
      <c r="D3" s="30" t="s">
        <v>218</v>
      </c>
      <c r="E3" s="30" t="s">
        <v>219</v>
      </c>
      <c r="F3" s="30" t="s">
        <v>217</v>
      </c>
      <c r="G3" s="30" t="s">
        <v>218</v>
      </c>
      <c r="H3" s="30" t="s">
        <v>219</v>
      </c>
      <c r="I3" s="30" t="s">
        <v>217</v>
      </c>
      <c r="J3" s="30" t="s">
        <v>218</v>
      </c>
      <c r="K3" s="30" t="s">
        <v>219</v>
      </c>
      <c r="L3" s="30" t="s">
        <v>217</v>
      </c>
      <c r="M3" s="30" t="s">
        <v>218</v>
      </c>
      <c r="N3" s="30" t="s">
        <v>219</v>
      </c>
      <c r="O3" s="30" t="s">
        <v>217</v>
      </c>
      <c r="P3" s="30" t="s">
        <v>218</v>
      </c>
      <c r="Q3" s="30" t="s">
        <v>219</v>
      </c>
    </row>
    <row r="4" spans="2:17">
      <c r="B4" s="31" t="s">
        <v>255</v>
      </c>
      <c r="C4" s="31">
        <v>10</v>
      </c>
      <c r="D4" s="31">
        <v>0</v>
      </c>
      <c r="E4" s="31">
        <v>3</v>
      </c>
      <c r="F4" s="31">
        <v>10</v>
      </c>
      <c r="G4" s="31">
        <v>0</v>
      </c>
      <c r="H4" s="31">
        <v>3</v>
      </c>
      <c r="I4" s="31">
        <v>10</v>
      </c>
      <c r="J4" s="31">
        <v>0</v>
      </c>
      <c r="K4" s="31">
        <v>3</v>
      </c>
      <c r="L4" s="31">
        <v>10</v>
      </c>
      <c r="M4" s="31">
        <v>0</v>
      </c>
      <c r="N4" s="31">
        <v>3</v>
      </c>
      <c r="O4" s="31">
        <v>10</v>
      </c>
      <c r="P4" s="31">
        <v>0</v>
      </c>
      <c r="Q4" s="31">
        <v>3</v>
      </c>
    </row>
    <row r="5" spans="2:17">
      <c r="B5" s="31" t="s">
        <v>256</v>
      </c>
      <c r="C5" s="31">
        <v>10.5</v>
      </c>
      <c r="D5" s="31">
        <v>2</v>
      </c>
      <c r="E5" s="31">
        <v>3</v>
      </c>
      <c r="F5" s="31">
        <v>10</v>
      </c>
      <c r="G5" s="31">
        <v>1.25</v>
      </c>
      <c r="H5" s="31">
        <v>3</v>
      </c>
      <c r="I5" s="31">
        <v>8.75</v>
      </c>
      <c r="J5" s="31">
        <v>1.25</v>
      </c>
      <c r="K5" s="31">
        <v>3</v>
      </c>
      <c r="L5" s="31">
        <v>9.25</v>
      </c>
      <c r="M5" s="31">
        <v>0.25</v>
      </c>
      <c r="N5" s="31">
        <v>3</v>
      </c>
      <c r="O5" s="31">
        <v>7.75</v>
      </c>
      <c r="P5" s="31">
        <v>0.25</v>
      </c>
      <c r="Q5" s="31">
        <v>3</v>
      </c>
    </row>
    <row r="6" spans="2:17">
      <c r="B6" s="31" t="s">
        <v>257</v>
      </c>
      <c r="C6" s="31">
        <v>22.75</v>
      </c>
      <c r="D6" s="31">
        <v>2.5</v>
      </c>
      <c r="E6" s="31">
        <v>3</v>
      </c>
      <c r="F6" s="31">
        <v>16.13</v>
      </c>
      <c r="G6" s="31">
        <v>2.44</v>
      </c>
      <c r="H6" s="31">
        <v>3</v>
      </c>
      <c r="I6" s="31">
        <v>11.5</v>
      </c>
      <c r="J6" s="31">
        <v>0</v>
      </c>
      <c r="K6" s="31">
        <v>3</v>
      </c>
      <c r="L6" s="31">
        <v>8.5</v>
      </c>
      <c r="M6" s="31">
        <v>0.5</v>
      </c>
      <c r="N6" s="31">
        <v>3</v>
      </c>
      <c r="O6" s="31">
        <v>14.25</v>
      </c>
      <c r="P6" s="31">
        <v>0.5</v>
      </c>
      <c r="Q6" s="31">
        <v>3</v>
      </c>
    </row>
    <row r="7" spans="2:17">
      <c r="B7" s="31" t="s">
        <v>258</v>
      </c>
      <c r="C7" s="31">
        <v>34.5</v>
      </c>
      <c r="D7" s="31">
        <v>0</v>
      </c>
      <c r="E7" s="31">
        <v>3</v>
      </c>
      <c r="F7" s="31">
        <v>26.88</v>
      </c>
      <c r="G7" s="31">
        <v>3.68</v>
      </c>
      <c r="H7" s="31">
        <v>3</v>
      </c>
      <c r="I7" s="31">
        <v>16.13</v>
      </c>
      <c r="J7" s="31">
        <v>0.13</v>
      </c>
      <c r="K7" s="31">
        <v>3</v>
      </c>
      <c r="L7" s="31">
        <v>16.239999999999998</v>
      </c>
      <c r="M7" s="31">
        <v>1.53</v>
      </c>
      <c r="N7" s="31">
        <v>3</v>
      </c>
      <c r="O7" s="31">
        <v>16.5</v>
      </c>
      <c r="P7" s="31">
        <v>1.53</v>
      </c>
      <c r="Q7" s="31">
        <v>3</v>
      </c>
    </row>
    <row r="8" spans="2:17">
      <c r="B8" s="31" t="s">
        <v>259</v>
      </c>
      <c r="C8" s="31">
        <v>72.25</v>
      </c>
      <c r="D8" s="31">
        <v>0</v>
      </c>
      <c r="E8" s="31">
        <v>3</v>
      </c>
      <c r="F8" s="31">
        <v>45</v>
      </c>
      <c r="G8" s="31">
        <v>2.25</v>
      </c>
      <c r="H8" s="31">
        <v>3</v>
      </c>
      <c r="I8" s="31">
        <v>29.5</v>
      </c>
      <c r="J8" s="31">
        <v>0</v>
      </c>
      <c r="K8" s="31">
        <v>3</v>
      </c>
      <c r="L8" s="31">
        <v>17</v>
      </c>
      <c r="M8" s="31">
        <v>1</v>
      </c>
      <c r="N8" s="31">
        <v>3</v>
      </c>
      <c r="O8" s="31">
        <v>33.5</v>
      </c>
      <c r="P8" s="31">
        <v>1</v>
      </c>
      <c r="Q8" s="31">
        <v>3</v>
      </c>
    </row>
    <row r="9" spans="2:17">
      <c r="B9" s="31" t="s">
        <v>260</v>
      </c>
      <c r="C9" s="31">
        <v>110</v>
      </c>
      <c r="D9" s="31">
        <v>9.25</v>
      </c>
      <c r="E9" s="31">
        <v>3</v>
      </c>
      <c r="F9" s="31">
        <v>78.13</v>
      </c>
      <c r="G9" s="31">
        <v>2.11</v>
      </c>
      <c r="H9" s="31">
        <v>3</v>
      </c>
      <c r="I9" s="31">
        <v>58.33</v>
      </c>
      <c r="J9" s="31">
        <v>1.77</v>
      </c>
      <c r="K9" s="31">
        <v>3</v>
      </c>
      <c r="L9" s="31">
        <v>25.75</v>
      </c>
      <c r="M9" s="31">
        <v>3.25</v>
      </c>
      <c r="N9" s="31">
        <v>3</v>
      </c>
      <c r="O9" s="31">
        <v>52.5</v>
      </c>
      <c r="P9" s="31">
        <v>3.25</v>
      </c>
      <c r="Q9" s="31">
        <v>3</v>
      </c>
    </row>
    <row r="10" spans="2:17">
      <c r="B10" s="31" t="s">
        <v>261</v>
      </c>
      <c r="C10" s="31">
        <v>142</v>
      </c>
      <c r="D10" s="31">
        <v>10</v>
      </c>
      <c r="E10" s="31">
        <v>3</v>
      </c>
      <c r="F10" s="31">
        <v>94.5</v>
      </c>
      <c r="G10" s="31">
        <v>4.0599999999999996</v>
      </c>
      <c r="H10" s="31">
        <v>3</v>
      </c>
      <c r="I10" s="31">
        <v>66</v>
      </c>
      <c r="J10" s="31">
        <v>6.14</v>
      </c>
      <c r="K10" s="31">
        <v>3</v>
      </c>
      <c r="L10" s="31">
        <v>27.75</v>
      </c>
      <c r="M10" s="31">
        <v>3.75</v>
      </c>
      <c r="N10" s="31">
        <v>3</v>
      </c>
      <c r="O10" s="31">
        <v>57.5</v>
      </c>
      <c r="P10" s="31">
        <v>3.75</v>
      </c>
      <c r="Q10" s="31">
        <v>3</v>
      </c>
    </row>
  </sheetData>
  <mergeCells count="6">
    <mergeCell ref="O2:Q2"/>
    <mergeCell ref="B2:B3"/>
    <mergeCell ref="C2:E2"/>
    <mergeCell ref="F2:H2"/>
    <mergeCell ref="I2:K2"/>
    <mergeCell ref="L2:N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5601" r:id="rId3">
          <objectPr defaultSize="0" autoPict="0" r:id="rId4">
            <anchor moveWithCells="1">
              <from>
                <xdr:col>1</xdr:col>
                <xdr:colOff>0</xdr:colOff>
                <xdr:row>11</xdr:row>
                <xdr:rowOff>0</xdr:rowOff>
              </from>
              <to>
                <xdr:col>9</xdr:col>
                <xdr:colOff>104775</xdr:colOff>
                <xdr:row>27</xdr:row>
                <xdr:rowOff>47625</xdr:rowOff>
              </to>
            </anchor>
          </objectPr>
        </oleObject>
      </mc:Choice>
      <mc:Fallback>
        <oleObject progId="Prism9.Document" shapeId="25601" r:id="rId3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B484A-E83F-48F4-B73B-8297961CFC52}">
  <dimension ref="B2:M190"/>
  <sheetViews>
    <sheetView workbookViewId="0">
      <selection activeCell="M172" sqref="M172"/>
    </sheetView>
  </sheetViews>
  <sheetFormatPr defaultRowHeight="15"/>
  <cols>
    <col min="2" max="2" width="9.5703125" bestFit="1" customWidth="1"/>
  </cols>
  <sheetData>
    <row r="2" spans="2:13" ht="15.75" thickBot="1">
      <c r="B2" s="30" t="s">
        <v>83</v>
      </c>
      <c r="C2" s="30" t="s">
        <v>262</v>
      </c>
      <c r="D2" s="30" t="s">
        <v>254</v>
      </c>
      <c r="E2" s="30" t="s">
        <v>84</v>
      </c>
      <c r="F2" s="30" t="s">
        <v>186</v>
      </c>
    </row>
    <row r="3" spans="2:13">
      <c r="B3" s="31">
        <v>3.298</v>
      </c>
      <c r="C3" s="31">
        <v>2.8490000000000002</v>
      </c>
      <c r="D3" s="31">
        <v>1.073</v>
      </c>
      <c r="E3" s="31">
        <v>2.8620000000000001</v>
      </c>
      <c r="F3" s="31">
        <v>2.375</v>
      </c>
      <c r="L3" s="32" t="s">
        <v>85</v>
      </c>
      <c r="M3" s="33" t="s">
        <v>263</v>
      </c>
    </row>
    <row r="4" spans="2:13">
      <c r="B4" s="31">
        <v>2.762</v>
      </c>
      <c r="C4" s="31">
        <v>3.3940000000000001</v>
      </c>
      <c r="D4" s="31">
        <v>1.9530000000000001</v>
      </c>
      <c r="E4" s="31">
        <v>2.33</v>
      </c>
      <c r="F4" s="31">
        <v>2.2909999999999999</v>
      </c>
      <c r="L4" s="34"/>
      <c r="M4" s="35"/>
    </row>
    <row r="5" spans="2:13">
      <c r="B5" s="31">
        <v>3.0779999999999998</v>
      </c>
      <c r="C5" s="31">
        <v>4.048</v>
      </c>
      <c r="D5" s="31">
        <v>1.6</v>
      </c>
      <c r="E5" s="31">
        <v>2.0859999999999999</v>
      </c>
      <c r="F5" s="31">
        <v>1.48</v>
      </c>
      <c r="L5" s="34" t="s">
        <v>87</v>
      </c>
      <c r="M5" s="35" t="s">
        <v>262</v>
      </c>
    </row>
    <row r="6" spans="2:13">
      <c r="B6" s="31">
        <v>3.694</v>
      </c>
      <c r="C6" s="31">
        <v>1.7889999999999999</v>
      </c>
      <c r="D6" s="31">
        <v>2.6389999999999998</v>
      </c>
      <c r="E6" s="31">
        <v>2.024</v>
      </c>
      <c r="F6" s="31">
        <v>2.9289999999999998</v>
      </c>
      <c r="L6" s="34" t="s">
        <v>88</v>
      </c>
      <c r="M6" s="35" t="s">
        <v>88</v>
      </c>
    </row>
    <row r="7" spans="2:13">
      <c r="B7" s="31">
        <v>3.4020000000000001</v>
      </c>
      <c r="C7" s="31">
        <v>3.1760000000000002</v>
      </c>
      <c r="D7" s="31">
        <v>2.976</v>
      </c>
      <c r="E7" s="31">
        <v>2.8839999999999999</v>
      </c>
      <c r="F7" s="31">
        <v>1.6</v>
      </c>
      <c r="L7" s="34" t="s">
        <v>89</v>
      </c>
      <c r="M7" s="35" t="s">
        <v>83</v>
      </c>
    </row>
    <row r="8" spans="2:13">
      <c r="B8" s="31">
        <v>3.6520000000000001</v>
      </c>
      <c r="C8" s="31">
        <v>2.762</v>
      </c>
      <c r="D8" s="31">
        <v>2.0489999999999999</v>
      </c>
      <c r="E8" s="31">
        <v>1.29</v>
      </c>
      <c r="F8" s="31">
        <v>0.67900000000000005</v>
      </c>
      <c r="L8" s="34"/>
      <c r="M8" s="35"/>
    </row>
    <row r="9" spans="2:13">
      <c r="B9" s="31">
        <v>3.8029999999999999</v>
      </c>
      <c r="C9" s="31">
        <v>3.5089999999999999</v>
      </c>
      <c r="D9" s="31">
        <v>2.8490000000000002</v>
      </c>
      <c r="E9" s="31">
        <v>2.7389999999999999</v>
      </c>
      <c r="F9" s="31">
        <v>2.1440000000000001</v>
      </c>
      <c r="L9" s="34" t="s">
        <v>90</v>
      </c>
      <c r="M9" s="35"/>
    </row>
    <row r="10" spans="2:13">
      <c r="B10" s="31">
        <v>3.7320000000000002</v>
      </c>
      <c r="C10" s="31">
        <v>3.1560000000000001</v>
      </c>
      <c r="D10" s="31">
        <v>1.7230000000000001</v>
      </c>
      <c r="E10" s="31">
        <v>1.7010000000000001</v>
      </c>
      <c r="F10" s="31">
        <v>1.29</v>
      </c>
      <c r="L10" s="34" t="s">
        <v>91</v>
      </c>
      <c r="M10" s="35">
        <v>1.7500000000000002E-2</v>
      </c>
    </row>
    <row r="11" spans="2:13">
      <c r="B11" s="31">
        <v>3.5960000000000001</v>
      </c>
      <c r="C11" s="31">
        <v>3.9580000000000002</v>
      </c>
      <c r="D11" s="31">
        <v>3.1560000000000001</v>
      </c>
      <c r="E11" s="31">
        <v>1.28</v>
      </c>
      <c r="F11" s="31">
        <v>2.2909999999999999</v>
      </c>
      <c r="L11" s="34" t="s">
        <v>92</v>
      </c>
      <c r="M11" s="35" t="s">
        <v>105</v>
      </c>
    </row>
    <row r="12" spans="2:13">
      <c r="B12" s="31">
        <v>2.835</v>
      </c>
      <c r="C12" s="31">
        <v>4.0129999999999999</v>
      </c>
      <c r="D12" s="31">
        <v>1.3580000000000001</v>
      </c>
      <c r="E12" s="31">
        <v>2.1469999999999998</v>
      </c>
      <c r="F12" s="31">
        <v>2.976</v>
      </c>
      <c r="L12" s="34" t="s">
        <v>94</v>
      </c>
      <c r="M12" s="35" t="s">
        <v>106</v>
      </c>
    </row>
    <row r="13" spans="2:13">
      <c r="B13" s="31">
        <v>3.867</v>
      </c>
      <c r="C13" s="31">
        <v>3.04</v>
      </c>
      <c r="D13" s="31">
        <v>2.4</v>
      </c>
      <c r="E13" s="31">
        <v>1.8660000000000001</v>
      </c>
      <c r="F13" s="31">
        <v>0.81599999999999995</v>
      </c>
      <c r="L13" s="34" t="s">
        <v>96</v>
      </c>
      <c r="M13" s="35" t="s">
        <v>97</v>
      </c>
    </row>
    <row r="14" spans="2:13" ht="15.75" thickBot="1">
      <c r="B14" s="31">
        <v>3.5960000000000001</v>
      </c>
      <c r="C14" s="31">
        <v>4.048</v>
      </c>
      <c r="D14" s="31">
        <v>1.28</v>
      </c>
      <c r="E14" s="31">
        <v>2.4889999999999999</v>
      </c>
      <c r="F14" s="31">
        <v>1.946</v>
      </c>
      <c r="L14" s="36" t="s">
        <v>98</v>
      </c>
      <c r="M14" s="37" t="s">
        <v>264</v>
      </c>
    </row>
    <row r="15" spans="2:13" ht="15.75" thickBot="1">
      <c r="B15" s="31">
        <v>2.7530000000000001</v>
      </c>
      <c r="C15" s="31">
        <v>3.3290000000000002</v>
      </c>
      <c r="D15" s="31">
        <v>1.7310000000000001</v>
      </c>
      <c r="E15" s="31">
        <v>3.0779999999999998</v>
      </c>
      <c r="F15" s="31">
        <v>2.484</v>
      </c>
    </row>
    <row r="16" spans="2:13">
      <c r="B16" s="31">
        <v>4.37</v>
      </c>
      <c r="C16" s="31">
        <v>2.9369999999999998</v>
      </c>
      <c r="D16" s="31">
        <v>2.484</v>
      </c>
      <c r="E16" s="31">
        <v>2.7149999999999999</v>
      </c>
      <c r="F16" s="31">
        <v>1.4490000000000001</v>
      </c>
      <c r="L16" s="32" t="s">
        <v>85</v>
      </c>
      <c r="M16" s="33" t="s">
        <v>263</v>
      </c>
    </row>
    <row r="17" spans="2:13">
      <c r="B17" s="31">
        <v>3.0569999999999999</v>
      </c>
      <c r="C17" s="31">
        <v>2.605</v>
      </c>
      <c r="D17" s="31">
        <v>2.2909999999999999</v>
      </c>
      <c r="E17" s="31">
        <v>2.56</v>
      </c>
      <c r="F17" s="31">
        <v>2.024</v>
      </c>
      <c r="L17" s="34"/>
      <c r="M17" s="35"/>
    </row>
    <row r="18" spans="2:13">
      <c r="B18" s="31">
        <v>4.4829999999999997</v>
      </c>
      <c r="C18" s="31">
        <v>5.5890000000000004</v>
      </c>
      <c r="D18" s="31">
        <v>1.28</v>
      </c>
      <c r="E18" s="31">
        <v>2.4049999999999998</v>
      </c>
      <c r="F18" s="31">
        <v>1.28</v>
      </c>
      <c r="L18" s="34" t="s">
        <v>101</v>
      </c>
      <c r="M18" s="35" t="s">
        <v>254</v>
      </c>
    </row>
    <row r="19" spans="2:13">
      <c r="B19" s="31">
        <v>2.7989999999999999</v>
      </c>
      <c r="C19" s="31">
        <v>4.8579999999999997</v>
      </c>
      <c r="D19" s="31">
        <v>2.0859999999999999</v>
      </c>
      <c r="E19" s="31">
        <v>2.448</v>
      </c>
      <c r="F19" s="31">
        <v>2.4420000000000002</v>
      </c>
      <c r="L19" s="34" t="s">
        <v>88</v>
      </c>
      <c r="M19" s="35" t="s">
        <v>88</v>
      </c>
    </row>
    <row r="20" spans="2:13">
      <c r="B20" s="31">
        <v>3.2040000000000002</v>
      </c>
      <c r="C20" s="31">
        <v>3.2829999999999999</v>
      </c>
      <c r="D20" s="31">
        <v>2.0049999999999999</v>
      </c>
      <c r="E20" s="31">
        <v>1.29</v>
      </c>
      <c r="F20" s="31">
        <v>2.7349999999999999</v>
      </c>
      <c r="L20" s="34" t="s">
        <v>89</v>
      </c>
      <c r="M20" s="35" t="s">
        <v>83</v>
      </c>
    </row>
    <row r="21" spans="2:13">
      <c r="B21" s="31">
        <v>2.3620000000000001</v>
      </c>
      <c r="C21" s="31">
        <v>3.649</v>
      </c>
      <c r="D21" s="31">
        <v>2.4049999999999998</v>
      </c>
      <c r="E21" s="31">
        <v>2.4990000000000001</v>
      </c>
      <c r="F21" s="31">
        <v>2.1440000000000001</v>
      </c>
      <c r="L21" s="34"/>
      <c r="M21" s="35"/>
    </row>
    <row r="22" spans="2:13">
      <c r="B22" s="31">
        <v>4.5250000000000004</v>
      </c>
      <c r="C22" s="31">
        <v>2.56</v>
      </c>
      <c r="D22" s="31">
        <v>1.6</v>
      </c>
      <c r="E22" s="31">
        <v>2.2290000000000001</v>
      </c>
      <c r="F22" s="31">
        <v>1.024</v>
      </c>
      <c r="L22" s="34" t="s">
        <v>90</v>
      </c>
      <c r="M22" s="35"/>
    </row>
    <row r="23" spans="2:13">
      <c r="B23" s="31">
        <v>4.2240000000000002</v>
      </c>
      <c r="C23" s="31">
        <v>3.5129999999999999</v>
      </c>
      <c r="D23" s="31">
        <v>1.67</v>
      </c>
      <c r="E23" s="31">
        <v>3.4239999999999999</v>
      </c>
      <c r="F23" s="31">
        <v>2.794</v>
      </c>
      <c r="L23" s="34" t="s">
        <v>91</v>
      </c>
      <c r="M23" s="35" t="s">
        <v>108</v>
      </c>
    </row>
    <row r="24" spans="2:13">
      <c r="B24" s="31">
        <v>3.68</v>
      </c>
      <c r="C24" s="31">
        <v>2.484</v>
      </c>
      <c r="D24" s="31">
        <v>1.8660000000000001</v>
      </c>
      <c r="E24" s="31">
        <v>1.647</v>
      </c>
      <c r="F24" s="31">
        <v>1.024</v>
      </c>
      <c r="L24" s="34" t="s">
        <v>92</v>
      </c>
      <c r="M24" s="35" t="s">
        <v>109</v>
      </c>
    </row>
    <row r="25" spans="2:13">
      <c r="B25" s="31">
        <v>3.87</v>
      </c>
      <c r="C25" s="31">
        <v>3.2949999999999999</v>
      </c>
      <c r="D25" s="31">
        <v>1.319</v>
      </c>
      <c r="E25" s="31">
        <v>2.274</v>
      </c>
      <c r="F25" s="31">
        <v>1.165</v>
      </c>
      <c r="L25" s="34" t="s">
        <v>94</v>
      </c>
      <c r="M25" s="35" t="s">
        <v>106</v>
      </c>
    </row>
    <row r="26" spans="2:13">
      <c r="B26" s="31">
        <v>4</v>
      </c>
      <c r="C26" s="31">
        <v>4.7949999999999999</v>
      </c>
      <c r="D26" s="31">
        <v>1.8240000000000001</v>
      </c>
      <c r="E26" s="31">
        <v>1.431</v>
      </c>
      <c r="F26" s="31">
        <v>2.92</v>
      </c>
      <c r="L26" s="34" t="s">
        <v>96</v>
      </c>
      <c r="M26" s="35" t="s">
        <v>97</v>
      </c>
    </row>
    <row r="27" spans="2:13" ht="15.75" thickBot="1">
      <c r="B27" s="31">
        <v>5.8739999999999997</v>
      </c>
      <c r="C27" s="31">
        <v>3.8029999999999999</v>
      </c>
      <c r="D27" s="31">
        <v>1.29</v>
      </c>
      <c r="E27" s="31">
        <v>1.3759999999999999</v>
      </c>
      <c r="F27" s="31">
        <v>2.8980000000000001</v>
      </c>
      <c r="L27" s="36" t="s">
        <v>98</v>
      </c>
      <c r="M27" s="37" t="s">
        <v>265</v>
      </c>
    </row>
    <row r="28" spans="2:13" ht="15.75" thickBot="1">
      <c r="B28" s="31">
        <v>3.3290000000000002</v>
      </c>
      <c r="C28" s="31">
        <v>5.2409999999999997</v>
      </c>
      <c r="D28" s="31">
        <v>1.29</v>
      </c>
      <c r="E28" s="31">
        <v>1.9790000000000001</v>
      </c>
      <c r="F28" s="31">
        <v>2.734</v>
      </c>
    </row>
    <row r="29" spans="2:13">
      <c r="B29" s="31">
        <v>3.4239999999999999</v>
      </c>
      <c r="C29" s="31">
        <v>5.1219999999999999</v>
      </c>
      <c r="D29" s="31">
        <v>0.64</v>
      </c>
      <c r="E29" s="31">
        <v>2.246</v>
      </c>
      <c r="F29" s="31">
        <v>1.952</v>
      </c>
      <c r="L29" s="32" t="s">
        <v>85</v>
      </c>
      <c r="M29" s="33" t="s">
        <v>263</v>
      </c>
    </row>
    <row r="30" spans="2:13">
      <c r="B30" s="31">
        <v>4.37</v>
      </c>
      <c r="C30" s="31">
        <v>3.6520000000000001</v>
      </c>
      <c r="D30" s="31">
        <v>0.22600000000000001</v>
      </c>
      <c r="E30" s="31">
        <v>1.319</v>
      </c>
      <c r="F30" s="31">
        <v>2.1760000000000002</v>
      </c>
      <c r="L30" s="34"/>
      <c r="M30" s="35"/>
    </row>
    <row r="31" spans="2:13">
      <c r="B31" s="31">
        <v>4.2510000000000003</v>
      </c>
      <c r="C31" s="31">
        <v>2.6240000000000001</v>
      </c>
      <c r="D31" s="31">
        <v>1.7310000000000001</v>
      </c>
      <c r="E31" s="31">
        <v>2.9369999999999998</v>
      </c>
      <c r="F31" s="31">
        <v>2.1509999999999998</v>
      </c>
      <c r="L31" s="34" t="s">
        <v>100</v>
      </c>
      <c r="M31" s="35" t="s">
        <v>84</v>
      </c>
    </row>
    <row r="32" spans="2:13">
      <c r="B32" s="31">
        <v>4.1289999999999996</v>
      </c>
      <c r="C32" s="31">
        <v>3.4540000000000002</v>
      </c>
      <c r="D32" s="31">
        <v>1.2190000000000001</v>
      </c>
      <c r="E32" s="31">
        <v>2.379</v>
      </c>
      <c r="F32" s="31">
        <v>2.5299999999999998</v>
      </c>
      <c r="L32" s="34" t="s">
        <v>88</v>
      </c>
      <c r="M32" s="35" t="s">
        <v>88</v>
      </c>
    </row>
    <row r="33" spans="2:13">
      <c r="B33" s="31">
        <v>2.1760000000000002</v>
      </c>
      <c r="C33" s="31">
        <v>2.8839999999999999</v>
      </c>
      <c r="D33" s="31">
        <v>1.29</v>
      </c>
      <c r="E33" s="31">
        <v>2.9369999999999998</v>
      </c>
      <c r="F33" s="31">
        <v>2.1349999999999998</v>
      </c>
      <c r="L33" s="34" t="s">
        <v>89</v>
      </c>
      <c r="M33" s="35" t="s">
        <v>83</v>
      </c>
    </row>
    <row r="34" spans="2:13">
      <c r="B34" s="31">
        <v>2.7530000000000001</v>
      </c>
      <c r="C34" s="31">
        <v>3.5129999999999999</v>
      </c>
      <c r="D34" s="31">
        <v>1.28</v>
      </c>
      <c r="E34" s="31">
        <v>0.93300000000000005</v>
      </c>
      <c r="F34" s="31">
        <v>2.4020000000000001</v>
      </c>
      <c r="L34" s="34"/>
      <c r="M34" s="35"/>
    </row>
    <row r="35" spans="2:13">
      <c r="B35" s="31">
        <v>3.9740000000000002</v>
      </c>
      <c r="C35" s="31">
        <v>3.61</v>
      </c>
      <c r="D35" s="31">
        <v>2.7389999999999999</v>
      </c>
      <c r="E35" s="31">
        <v>1.9330000000000001</v>
      </c>
      <c r="F35" s="31">
        <v>2.722</v>
      </c>
      <c r="L35" s="34" t="s">
        <v>90</v>
      </c>
      <c r="M35" s="35"/>
    </row>
    <row r="36" spans="2:13">
      <c r="B36" s="31">
        <v>5.4989999999999997</v>
      </c>
      <c r="C36" s="31">
        <v>3.867</v>
      </c>
      <c r="D36" s="31">
        <v>2.274</v>
      </c>
      <c r="E36" s="31">
        <v>2.8839999999999999</v>
      </c>
      <c r="F36" s="31">
        <v>2.88</v>
      </c>
      <c r="L36" s="34" t="s">
        <v>91</v>
      </c>
      <c r="M36" s="35" t="s">
        <v>108</v>
      </c>
    </row>
    <row r="37" spans="2:13">
      <c r="B37" s="31">
        <v>5.4420000000000002</v>
      </c>
      <c r="C37" s="31">
        <v>4.8029999999999999</v>
      </c>
      <c r="D37" s="31">
        <v>2.1040000000000001</v>
      </c>
      <c r="E37" s="31">
        <v>1.431</v>
      </c>
      <c r="F37" s="31">
        <v>1.2190000000000001</v>
      </c>
      <c r="L37" s="34" t="s">
        <v>92</v>
      </c>
      <c r="M37" s="35" t="s">
        <v>109</v>
      </c>
    </row>
    <row r="38" spans="2:13">
      <c r="B38" s="31">
        <v>5.085</v>
      </c>
      <c r="C38" s="31">
        <v>4.4800000000000004</v>
      </c>
      <c r="D38" s="31">
        <v>2.3620000000000001</v>
      </c>
      <c r="E38" s="31">
        <v>2.153</v>
      </c>
      <c r="F38" s="31">
        <v>1.073</v>
      </c>
      <c r="L38" s="34" t="s">
        <v>94</v>
      </c>
      <c r="M38" s="35" t="s">
        <v>106</v>
      </c>
    </row>
    <row r="39" spans="2:13">
      <c r="B39" s="31">
        <v>4.5819999999999999</v>
      </c>
      <c r="C39" s="31">
        <v>3.5529999999999999</v>
      </c>
      <c r="D39" s="31">
        <v>2.1040000000000001</v>
      </c>
      <c r="E39" s="31">
        <v>1.8660000000000001</v>
      </c>
      <c r="F39" s="31">
        <v>2.5299999999999998</v>
      </c>
      <c r="L39" s="34" t="s">
        <v>96</v>
      </c>
      <c r="M39" s="35" t="s">
        <v>97</v>
      </c>
    </row>
    <row r="40" spans="2:13" ht="15.75" thickBot="1">
      <c r="B40" s="31">
        <v>4.9829999999999997</v>
      </c>
      <c r="C40" s="31">
        <v>2.9369999999999998</v>
      </c>
      <c r="D40" s="31">
        <v>0.50600000000000001</v>
      </c>
      <c r="E40" s="31">
        <v>1.6</v>
      </c>
      <c r="F40" s="31">
        <v>2.7250000000000001</v>
      </c>
      <c r="L40" s="36" t="s">
        <v>98</v>
      </c>
      <c r="M40" s="37" t="s">
        <v>266</v>
      </c>
    </row>
    <row r="41" spans="2:13" ht="15.75" thickBot="1">
      <c r="B41" s="31">
        <v>6.4740000000000002</v>
      </c>
      <c r="C41" s="31">
        <v>4.0030000000000001</v>
      </c>
      <c r="D41" s="31">
        <v>1.1200000000000001</v>
      </c>
      <c r="E41" s="31">
        <v>1.7010000000000001</v>
      </c>
      <c r="F41" s="31">
        <v>1.024</v>
      </c>
    </row>
    <row r="42" spans="2:13">
      <c r="B42" s="31">
        <v>4.8239999999999998</v>
      </c>
      <c r="C42" s="31">
        <v>3.8170000000000002</v>
      </c>
      <c r="D42" s="31">
        <v>2.2290000000000001</v>
      </c>
      <c r="E42" s="31">
        <v>0.93300000000000005</v>
      </c>
      <c r="F42" s="31">
        <v>2.9420000000000002</v>
      </c>
      <c r="L42" s="32" t="s">
        <v>85</v>
      </c>
      <c r="M42" s="33" t="s">
        <v>263</v>
      </c>
    </row>
    <row r="43" spans="2:13">
      <c r="B43" s="31">
        <v>4.048</v>
      </c>
      <c r="C43" s="31">
        <v>4.0789999999999997</v>
      </c>
      <c r="D43" s="31">
        <v>3.0779999999999998</v>
      </c>
      <c r="E43" s="31">
        <v>2.831</v>
      </c>
      <c r="F43" s="31">
        <v>2.246</v>
      </c>
      <c r="L43" s="34"/>
      <c r="M43" s="35"/>
    </row>
    <row r="44" spans="2:13">
      <c r="B44" s="31">
        <v>4</v>
      </c>
      <c r="C44" s="31">
        <v>3.7349999999999999</v>
      </c>
      <c r="D44" s="31">
        <v>1.073</v>
      </c>
      <c r="E44" s="31">
        <v>3.5960000000000001</v>
      </c>
      <c r="F44" s="31">
        <v>2.0779999999999998</v>
      </c>
      <c r="L44" s="34" t="s">
        <v>267</v>
      </c>
      <c r="M44" s="35" t="s">
        <v>186</v>
      </c>
    </row>
    <row r="45" spans="2:13">
      <c r="B45" s="31">
        <v>4.5759999999999996</v>
      </c>
      <c r="C45" s="31">
        <v>3.1440000000000001</v>
      </c>
      <c r="D45" s="31">
        <v>1.873</v>
      </c>
      <c r="E45" s="31">
        <v>0.8</v>
      </c>
      <c r="F45" s="31">
        <v>2.7149999999999999</v>
      </c>
      <c r="L45" s="34" t="s">
        <v>88</v>
      </c>
      <c r="M45" s="35" t="s">
        <v>88</v>
      </c>
    </row>
    <row r="46" spans="2:13">
      <c r="B46" s="31">
        <v>2.6629999999999998</v>
      </c>
      <c r="C46" s="31">
        <v>3.5129999999999999</v>
      </c>
      <c r="D46" s="31">
        <v>2.2290000000000001</v>
      </c>
      <c r="E46" s="31">
        <v>1.25</v>
      </c>
      <c r="F46" s="31">
        <v>2.5129999999999999</v>
      </c>
      <c r="L46" s="34" t="s">
        <v>89</v>
      </c>
      <c r="M46" s="35" t="s">
        <v>83</v>
      </c>
    </row>
    <row r="47" spans="2:13">
      <c r="B47" s="31">
        <v>4.6840000000000002</v>
      </c>
      <c r="C47" s="31">
        <v>3.694</v>
      </c>
      <c r="D47" s="31">
        <v>1.5089999999999999</v>
      </c>
      <c r="E47" s="31">
        <v>1.5089999999999999</v>
      </c>
      <c r="F47" s="31">
        <v>2.5779999999999998</v>
      </c>
      <c r="L47" s="34"/>
      <c r="M47" s="35"/>
    </row>
    <row r="48" spans="2:13">
      <c r="B48" s="31">
        <v>3.0059999999999998</v>
      </c>
      <c r="C48" s="31">
        <v>3.2040000000000002</v>
      </c>
      <c r="D48" s="31">
        <v>1.7889999999999999</v>
      </c>
      <c r="E48" s="31">
        <v>2.9420000000000002</v>
      </c>
      <c r="F48" s="31">
        <v>2.1760000000000002</v>
      </c>
      <c r="L48" s="34" t="s">
        <v>90</v>
      </c>
      <c r="M48" s="35"/>
    </row>
    <row r="49" spans="2:13">
      <c r="B49" s="31">
        <v>3.5779999999999998</v>
      </c>
      <c r="C49" s="31">
        <v>3.4940000000000002</v>
      </c>
      <c r="D49" s="31">
        <v>1.5840000000000001</v>
      </c>
      <c r="E49" s="31">
        <v>2.8839999999999999</v>
      </c>
      <c r="F49" s="31">
        <v>2.7250000000000001</v>
      </c>
      <c r="L49" s="34" t="s">
        <v>91</v>
      </c>
      <c r="M49" s="35" t="s">
        <v>108</v>
      </c>
    </row>
    <row r="50" spans="2:13">
      <c r="B50" s="31">
        <v>6.109</v>
      </c>
      <c r="C50" s="31">
        <v>3.649</v>
      </c>
      <c r="D50" s="31">
        <v>2.734</v>
      </c>
      <c r="E50" s="31">
        <v>3.847</v>
      </c>
      <c r="F50" s="31">
        <v>1.6</v>
      </c>
      <c r="L50" s="34" t="s">
        <v>92</v>
      </c>
      <c r="M50" s="35" t="s">
        <v>109</v>
      </c>
    </row>
    <row r="51" spans="2:13">
      <c r="B51" s="31">
        <v>3.8730000000000002</v>
      </c>
      <c r="C51" s="31">
        <v>3.4609999999999999</v>
      </c>
      <c r="D51" s="31">
        <v>2.0049999999999999</v>
      </c>
      <c r="E51" s="31">
        <v>1.927</v>
      </c>
      <c r="F51" s="31">
        <v>1.9330000000000001</v>
      </c>
      <c r="L51" s="34" t="s">
        <v>94</v>
      </c>
      <c r="M51" s="35" t="s">
        <v>106</v>
      </c>
    </row>
    <row r="52" spans="2:13">
      <c r="B52" s="31">
        <v>3.073</v>
      </c>
      <c r="C52" s="31">
        <v>3.2</v>
      </c>
      <c r="D52" s="31">
        <v>0.32</v>
      </c>
      <c r="E52" s="31">
        <v>1.165</v>
      </c>
      <c r="F52" s="31">
        <v>1.679</v>
      </c>
      <c r="L52" s="34" t="s">
        <v>96</v>
      </c>
      <c r="M52" s="35" t="s">
        <v>97</v>
      </c>
    </row>
    <row r="53" spans="2:13" ht="15.75" thickBot="1">
      <c r="B53" s="31">
        <v>3.3290000000000002</v>
      </c>
      <c r="C53" s="31">
        <v>3.1070000000000002</v>
      </c>
      <c r="D53" s="31">
        <v>1.7010000000000001</v>
      </c>
      <c r="E53" s="31">
        <v>3.1070000000000002</v>
      </c>
      <c r="F53" s="31">
        <v>1.28</v>
      </c>
      <c r="L53" s="36" t="s">
        <v>98</v>
      </c>
      <c r="M53" s="37" t="s">
        <v>268</v>
      </c>
    </row>
    <row r="54" spans="2:13">
      <c r="B54" s="31">
        <v>4.6429999999999998</v>
      </c>
      <c r="C54" s="31">
        <v>4.4829999999999997</v>
      </c>
      <c r="D54" s="31">
        <v>0.81599999999999995</v>
      </c>
      <c r="E54" s="31">
        <v>2.56</v>
      </c>
      <c r="F54" s="31">
        <v>1.131</v>
      </c>
    </row>
    <row r="55" spans="2:13">
      <c r="B55" s="31">
        <v>5.7240000000000002</v>
      </c>
      <c r="C55" s="31">
        <v>3.298</v>
      </c>
      <c r="D55" s="31"/>
      <c r="E55" s="31">
        <v>2.794</v>
      </c>
      <c r="F55" s="31">
        <v>2.2290000000000001</v>
      </c>
    </row>
    <row r="56" spans="2:13">
      <c r="B56" s="31">
        <v>3.8929999999999998</v>
      </c>
      <c r="C56" s="31">
        <v>4.3049999999999997</v>
      </c>
      <c r="D56" s="31"/>
      <c r="E56" s="31">
        <v>1.44</v>
      </c>
      <c r="F56" s="31">
        <v>2.33</v>
      </c>
    </row>
    <row r="57" spans="2:13">
      <c r="B57" s="31">
        <v>3.6829999999999998</v>
      </c>
      <c r="C57" s="31">
        <v>4.367</v>
      </c>
      <c r="D57" s="31"/>
      <c r="E57" s="31">
        <v>2.794</v>
      </c>
      <c r="F57" s="31">
        <v>2.794</v>
      </c>
    </row>
    <row r="58" spans="2:13">
      <c r="B58" s="31">
        <v>1.5760000000000001</v>
      </c>
      <c r="C58" s="31">
        <v>2.976</v>
      </c>
      <c r="D58" s="31"/>
      <c r="E58" s="31">
        <v>3.298</v>
      </c>
      <c r="F58" s="31">
        <v>2.2909999999999999</v>
      </c>
    </row>
    <row r="59" spans="2:13">
      <c r="B59" s="31">
        <v>4.0789999999999997</v>
      </c>
      <c r="C59" s="31">
        <v>4.968</v>
      </c>
      <c r="D59" s="31"/>
      <c r="E59" s="31">
        <v>3.5960000000000001</v>
      </c>
      <c r="F59" s="31">
        <v>1.6</v>
      </c>
    </row>
    <row r="60" spans="2:13">
      <c r="B60" s="31">
        <v>6.3760000000000003</v>
      </c>
      <c r="C60" s="31">
        <v>3.1070000000000002</v>
      </c>
      <c r="D60" s="31"/>
      <c r="E60" s="31">
        <v>3.0779999999999998</v>
      </c>
      <c r="F60" s="31">
        <v>1.905</v>
      </c>
    </row>
    <row r="61" spans="2:13">
      <c r="B61" s="31">
        <v>5.1420000000000003</v>
      </c>
      <c r="C61" s="31">
        <v>3.694</v>
      </c>
      <c r="D61" s="31"/>
      <c r="E61" s="31">
        <v>2.5299999999999998</v>
      </c>
      <c r="F61" s="31">
        <v>1.8</v>
      </c>
    </row>
    <row r="62" spans="2:13">
      <c r="B62" s="31">
        <v>3.524</v>
      </c>
      <c r="C62" s="31">
        <v>4.5839999999999996</v>
      </c>
      <c r="D62" s="31"/>
      <c r="E62" s="31">
        <v>1.7010000000000001</v>
      </c>
      <c r="F62" s="31">
        <v>1.9330000000000001</v>
      </c>
    </row>
    <row r="63" spans="2:13">
      <c r="B63" s="31">
        <v>4.8109999999999999</v>
      </c>
      <c r="C63" s="31">
        <v>3.0779999999999998</v>
      </c>
      <c r="D63" s="31"/>
      <c r="E63" s="31">
        <v>2.8839999999999999</v>
      </c>
      <c r="F63" s="31">
        <v>1.8240000000000001</v>
      </c>
    </row>
    <row r="64" spans="2:13">
      <c r="B64" s="31">
        <v>3.6829999999999998</v>
      </c>
      <c r="C64" s="31">
        <v>3.694</v>
      </c>
      <c r="D64" s="31"/>
      <c r="E64" s="31">
        <v>1.9330000000000001</v>
      </c>
      <c r="F64" s="31">
        <v>1.873</v>
      </c>
    </row>
    <row r="65" spans="2:6">
      <c r="B65" s="31">
        <v>5.0110000000000001</v>
      </c>
      <c r="C65" s="31">
        <v>3.649</v>
      </c>
      <c r="D65" s="31"/>
      <c r="E65" s="31">
        <v>3.5419999999999998</v>
      </c>
      <c r="F65" s="31">
        <v>1.6</v>
      </c>
    </row>
    <row r="66" spans="2:6">
      <c r="B66" s="31">
        <v>4.9080000000000004</v>
      </c>
      <c r="C66" s="31">
        <v>2.95</v>
      </c>
      <c r="D66" s="31"/>
      <c r="E66" s="31">
        <v>1.319</v>
      </c>
      <c r="F66" s="31">
        <v>1.7310000000000001</v>
      </c>
    </row>
    <row r="67" spans="2:6">
      <c r="B67" s="31">
        <v>2.9420000000000002</v>
      </c>
      <c r="C67" s="31">
        <v>3.24</v>
      </c>
      <c r="D67" s="31"/>
      <c r="E67" s="31">
        <v>2.835</v>
      </c>
      <c r="F67" s="31">
        <v>2.605</v>
      </c>
    </row>
    <row r="68" spans="2:6">
      <c r="B68" s="31">
        <v>2.794</v>
      </c>
      <c r="C68" s="31">
        <v>3.8530000000000002</v>
      </c>
      <c r="D68" s="31"/>
      <c r="E68" s="31">
        <v>3.42</v>
      </c>
      <c r="F68" s="31">
        <v>1.8160000000000001</v>
      </c>
    </row>
    <row r="69" spans="2:6">
      <c r="B69" s="31">
        <v>4.1139999999999999</v>
      </c>
      <c r="C69" s="31">
        <v>2.762</v>
      </c>
      <c r="D69" s="31"/>
      <c r="E69" s="31">
        <v>1.6</v>
      </c>
      <c r="F69" s="31">
        <v>1.9730000000000001</v>
      </c>
    </row>
    <row r="70" spans="2:6">
      <c r="B70" s="31">
        <v>2.7530000000000001</v>
      </c>
      <c r="C70" s="31">
        <v>4.8129999999999997</v>
      </c>
      <c r="D70" s="31"/>
      <c r="E70" s="31">
        <v>1.4750000000000001</v>
      </c>
      <c r="F70" s="31">
        <v>2.4209999999999998</v>
      </c>
    </row>
    <row r="71" spans="2:6">
      <c r="B71" s="31">
        <v>4.1289999999999996</v>
      </c>
      <c r="C71" s="31">
        <v>3.4020000000000001</v>
      </c>
      <c r="D71" s="31"/>
      <c r="E71" s="31">
        <v>2.1469999999999998</v>
      </c>
      <c r="F71" s="31"/>
    </row>
    <row r="72" spans="2:6">
      <c r="B72" s="31">
        <v>1.7889999999999999</v>
      </c>
      <c r="C72" s="31">
        <v>4.0979999999999999</v>
      </c>
      <c r="D72" s="31"/>
      <c r="E72" s="31">
        <v>1.319</v>
      </c>
      <c r="F72" s="31"/>
    </row>
    <row r="73" spans="2:6">
      <c r="B73" s="31">
        <v>2.56</v>
      </c>
      <c r="C73" s="31">
        <v>3.843</v>
      </c>
      <c r="D73" s="31"/>
      <c r="E73" s="31">
        <v>2.1040000000000001</v>
      </c>
      <c r="F73" s="31"/>
    </row>
    <row r="74" spans="2:6">
      <c r="B74" s="31">
        <v>4.0890000000000004</v>
      </c>
      <c r="C74" s="31">
        <v>4.5250000000000004</v>
      </c>
      <c r="D74" s="31"/>
      <c r="E74" s="31">
        <v>2.2909999999999999</v>
      </c>
      <c r="F74" s="31"/>
    </row>
    <row r="75" spans="2:6">
      <c r="B75" s="31">
        <v>3.8959999999999999</v>
      </c>
      <c r="C75" s="31">
        <v>3.073</v>
      </c>
      <c r="D75" s="31"/>
      <c r="E75" s="31">
        <v>3.5779999999999998</v>
      </c>
      <c r="F75" s="31"/>
    </row>
    <row r="76" spans="2:6">
      <c r="B76" s="31">
        <v>3.746</v>
      </c>
      <c r="C76" s="31">
        <v>3.1760000000000002</v>
      </c>
      <c r="D76" s="31"/>
      <c r="E76" s="31">
        <v>2.1040000000000001</v>
      </c>
      <c r="F76" s="31"/>
    </row>
    <row r="77" spans="2:6">
      <c r="B77" s="31">
        <v>4</v>
      </c>
      <c r="C77" s="31">
        <v>2.5299999999999998</v>
      </c>
      <c r="D77" s="31"/>
      <c r="E77" s="31">
        <v>2.379</v>
      </c>
      <c r="F77" s="31"/>
    </row>
    <row r="78" spans="2:6">
      <c r="B78" s="31">
        <v>4</v>
      </c>
      <c r="C78" s="31">
        <v>2.8980000000000001</v>
      </c>
      <c r="D78" s="31"/>
      <c r="E78" s="31">
        <v>3.2160000000000002</v>
      </c>
      <c r="F78" s="31"/>
    </row>
    <row r="79" spans="2:6">
      <c r="B79" s="31">
        <v>2.504</v>
      </c>
      <c r="C79" s="31">
        <v>3.42</v>
      </c>
      <c r="D79" s="31"/>
      <c r="E79" s="31">
        <v>3.524</v>
      </c>
      <c r="F79" s="31"/>
    </row>
    <row r="80" spans="2:6">
      <c r="B80" s="31">
        <v>4.3929999999999998</v>
      </c>
      <c r="C80" s="31">
        <v>3.5529999999999999</v>
      </c>
      <c r="D80" s="31"/>
      <c r="E80" s="31">
        <v>1.367</v>
      </c>
      <c r="F80" s="31"/>
    </row>
    <row r="81" spans="2:6">
      <c r="B81" s="31">
        <v>4.048</v>
      </c>
      <c r="C81" s="31">
        <v>4.3079999999999998</v>
      </c>
      <c r="D81" s="31"/>
      <c r="E81" s="31">
        <v>1.7230000000000001</v>
      </c>
      <c r="F81" s="31"/>
    </row>
    <row r="82" spans="2:6">
      <c r="B82" s="31">
        <v>3.952</v>
      </c>
      <c r="C82" s="31">
        <v>4.5279999999999996</v>
      </c>
      <c r="D82" s="31"/>
      <c r="E82" s="31">
        <v>3.2</v>
      </c>
      <c r="F82" s="31"/>
    </row>
    <row r="83" spans="2:6">
      <c r="B83" s="31">
        <v>3.694</v>
      </c>
      <c r="C83" s="31">
        <v>3.0569999999999999</v>
      </c>
      <c r="D83" s="31"/>
      <c r="E83" s="31">
        <v>2.794</v>
      </c>
      <c r="F83" s="31"/>
    </row>
    <row r="84" spans="2:6">
      <c r="B84" s="31">
        <v>3.7109999999999999</v>
      </c>
      <c r="C84" s="31">
        <v>4.0289999999999999</v>
      </c>
      <c r="D84" s="31"/>
      <c r="E84" s="31">
        <v>1.946</v>
      </c>
      <c r="F84" s="31"/>
    </row>
    <row r="85" spans="2:6">
      <c r="B85" s="31">
        <v>4.4139999999999997</v>
      </c>
      <c r="C85" s="31">
        <v>2.95</v>
      </c>
      <c r="D85" s="31"/>
      <c r="E85" s="31">
        <v>1.431</v>
      </c>
      <c r="F85" s="31"/>
    </row>
    <row r="86" spans="2:6">
      <c r="B86" s="31">
        <v>4.048</v>
      </c>
      <c r="C86" s="31">
        <v>4.4569999999999999</v>
      </c>
      <c r="D86" s="31"/>
      <c r="E86" s="31">
        <v>2.1760000000000002</v>
      </c>
      <c r="F86" s="31"/>
    </row>
    <row r="87" spans="2:6">
      <c r="B87" s="31">
        <v>4.3230000000000004</v>
      </c>
      <c r="C87" s="31">
        <v>4.3520000000000003</v>
      </c>
      <c r="D87" s="31"/>
      <c r="E87" s="31">
        <v>2.8839999999999999</v>
      </c>
      <c r="F87" s="31"/>
    </row>
    <row r="88" spans="2:6">
      <c r="B88" s="31">
        <v>4.0510000000000002</v>
      </c>
      <c r="C88" s="31">
        <v>3.3639999999999999</v>
      </c>
      <c r="D88" s="31"/>
      <c r="E88" s="31">
        <v>0.93300000000000005</v>
      </c>
      <c r="F88" s="31"/>
    </row>
    <row r="89" spans="2:6">
      <c r="B89" s="31">
        <v>4.0030000000000001</v>
      </c>
      <c r="C89" s="31">
        <v>2.3079999999999998</v>
      </c>
      <c r="D89" s="31"/>
      <c r="E89" s="31">
        <v>0.8</v>
      </c>
      <c r="F89" s="31"/>
    </row>
    <row r="90" spans="2:6">
      <c r="B90" s="31">
        <v>1.873</v>
      </c>
      <c r="C90" s="31">
        <v>2.835</v>
      </c>
      <c r="D90" s="31"/>
      <c r="E90" s="31">
        <v>2.2909999999999999</v>
      </c>
      <c r="F90" s="31"/>
    </row>
    <row r="91" spans="2:6">
      <c r="B91" s="31">
        <v>2.6629999999999998</v>
      </c>
      <c r="C91" s="31">
        <v>2.4209999999999998</v>
      </c>
      <c r="D91" s="31"/>
      <c r="E91" s="31">
        <v>2.72</v>
      </c>
      <c r="F91" s="31"/>
    </row>
    <row r="92" spans="2:6">
      <c r="B92" s="31">
        <v>3.4609999999999999</v>
      </c>
      <c r="C92" s="31">
        <v>2.95</v>
      </c>
      <c r="D92" s="31"/>
      <c r="E92" s="31">
        <v>2.6389999999999998</v>
      </c>
      <c r="F92" s="31"/>
    </row>
    <row r="93" spans="2:6">
      <c r="B93" s="31">
        <v>4.6070000000000002</v>
      </c>
      <c r="C93" s="31">
        <v>4.3079999999999998</v>
      </c>
      <c r="D93" s="31"/>
      <c r="E93" s="31">
        <v>0.8</v>
      </c>
      <c r="F93" s="31"/>
    </row>
    <row r="94" spans="2:6">
      <c r="B94" s="31">
        <v>3.87</v>
      </c>
      <c r="C94" s="31">
        <v>3.6829999999999998</v>
      </c>
      <c r="D94" s="31"/>
      <c r="E94" s="31">
        <v>2.976</v>
      </c>
      <c r="F94" s="31"/>
    </row>
    <row r="95" spans="2:6">
      <c r="B95" s="31">
        <v>4.01</v>
      </c>
      <c r="C95" s="31">
        <v>3.524</v>
      </c>
      <c r="D95" s="31"/>
      <c r="E95" s="31">
        <v>3.0569999999999999</v>
      </c>
      <c r="F95" s="31"/>
    </row>
    <row r="96" spans="2:6">
      <c r="B96" s="31">
        <v>1.25</v>
      </c>
      <c r="C96" s="31">
        <v>3.61</v>
      </c>
      <c r="D96" s="31"/>
      <c r="E96" s="31">
        <v>1.927</v>
      </c>
      <c r="F96" s="31"/>
    </row>
    <row r="97" spans="2:6">
      <c r="B97" s="31">
        <v>2.5649999999999999</v>
      </c>
      <c r="C97" s="31">
        <v>2.2909999999999999</v>
      </c>
      <c r="D97" s="31"/>
      <c r="E97" s="31">
        <v>0.8</v>
      </c>
      <c r="F97" s="31"/>
    </row>
    <row r="98" spans="2:6">
      <c r="B98" s="31">
        <v>3.6829999999999998</v>
      </c>
      <c r="C98" s="31">
        <v>3.298</v>
      </c>
      <c r="D98" s="31"/>
      <c r="E98" s="31">
        <v>3.1070000000000002</v>
      </c>
      <c r="F98" s="31"/>
    </row>
    <row r="99" spans="2:6">
      <c r="B99" s="31">
        <v>2.734</v>
      </c>
      <c r="C99" s="31">
        <v>2.7389999999999999</v>
      </c>
      <c r="D99" s="31"/>
      <c r="E99" s="31">
        <v>2.448</v>
      </c>
      <c r="F99" s="31"/>
    </row>
    <row r="100" spans="2:6">
      <c r="B100" s="31">
        <v>4.1509999999999998</v>
      </c>
      <c r="C100" s="31">
        <v>3.5129999999999999</v>
      </c>
      <c r="D100" s="31"/>
      <c r="E100" s="31">
        <v>2.3079999999999998</v>
      </c>
      <c r="F100" s="31"/>
    </row>
    <row r="101" spans="2:6">
      <c r="B101" s="31">
        <v>3.298</v>
      </c>
      <c r="C101" s="31"/>
      <c r="D101" s="31"/>
      <c r="E101" s="31">
        <v>0.71599999999999997</v>
      </c>
      <c r="F101" s="31"/>
    </row>
    <row r="102" spans="2:6">
      <c r="B102" s="31">
        <v>5.0599999999999996</v>
      </c>
      <c r="C102" s="31"/>
      <c r="D102" s="31"/>
      <c r="E102" s="31">
        <v>1.012</v>
      </c>
      <c r="F102" s="31"/>
    </row>
    <row r="103" spans="2:6">
      <c r="B103" s="31">
        <v>4.0890000000000004</v>
      </c>
      <c r="C103" s="31"/>
      <c r="D103" s="31"/>
      <c r="E103" s="31">
        <v>0.8</v>
      </c>
      <c r="F103" s="31"/>
    </row>
    <row r="104" spans="2:6">
      <c r="B104" s="31">
        <v>3.298</v>
      </c>
      <c r="C104" s="31"/>
      <c r="D104" s="31"/>
      <c r="E104" s="31"/>
      <c r="F104" s="31"/>
    </row>
    <row r="105" spans="2:6">
      <c r="B105" s="31">
        <v>2.794</v>
      </c>
      <c r="C105" s="31"/>
      <c r="D105" s="31"/>
      <c r="E105" s="31"/>
      <c r="F105" s="31"/>
    </row>
    <row r="106" spans="2:6">
      <c r="B106" s="31">
        <v>4.0789999999999997</v>
      </c>
      <c r="C106" s="31"/>
      <c r="D106" s="31"/>
      <c r="E106" s="31"/>
      <c r="F106" s="31"/>
    </row>
    <row r="107" spans="2:6">
      <c r="B107" s="31">
        <v>3.073</v>
      </c>
      <c r="C107" s="31"/>
      <c r="D107" s="31"/>
      <c r="E107" s="31"/>
      <c r="F107" s="31"/>
    </row>
    <row r="108" spans="2:6">
      <c r="B108" s="31">
        <v>3.8170000000000002</v>
      </c>
      <c r="C108" s="31"/>
      <c r="D108" s="31"/>
      <c r="E108" s="31"/>
      <c r="F108" s="31"/>
    </row>
    <row r="109" spans="2:6">
      <c r="B109" s="31">
        <v>3.3410000000000002</v>
      </c>
      <c r="C109" s="31"/>
      <c r="D109" s="31"/>
      <c r="E109" s="31"/>
      <c r="F109" s="31"/>
    </row>
    <row r="110" spans="2:6">
      <c r="B110" s="31">
        <v>6.48</v>
      </c>
      <c r="C110" s="31"/>
      <c r="D110" s="31"/>
      <c r="E110" s="31"/>
      <c r="F110" s="31"/>
    </row>
    <row r="111" spans="2:6">
      <c r="B111" s="31">
        <v>4.1719999999999997</v>
      </c>
      <c r="C111" s="31"/>
      <c r="D111" s="31"/>
      <c r="E111" s="31"/>
      <c r="F111" s="31"/>
    </row>
    <row r="112" spans="2:6">
      <c r="B112" s="31">
        <v>2.976</v>
      </c>
      <c r="C112" s="31"/>
      <c r="D112" s="31"/>
      <c r="E112" s="31"/>
      <c r="F112" s="31"/>
    </row>
    <row r="113" spans="2:6">
      <c r="B113" s="31">
        <v>3.1760000000000002</v>
      </c>
      <c r="C113" s="31"/>
      <c r="D113" s="31"/>
      <c r="E113" s="31"/>
      <c r="F113" s="31"/>
    </row>
    <row r="114" spans="2:6">
      <c r="B114" s="31">
        <v>4.2</v>
      </c>
      <c r="C114" s="31"/>
      <c r="D114" s="31"/>
      <c r="E114" s="31"/>
      <c r="F114" s="31"/>
    </row>
    <row r="115" spans="2:6">
      <c r="B115" s="31">
        <v>3.5089999999999999</v>
      </c>
      <c r="C115" s="31"/>
      <c r="D115" s="31"/>
      <c r="E115" s="31"/>
      <c r="F115" s="31"/>
    </row>
    <row r="116" spans="2:6">
      <c r="B116" s="31">
        <v>4.1289999999999996</v>
      </c>
      <c r="C116" s="31"/>
      <c r="D116" s="31"/>
      <c r="E116" s="31"/>
      <c r="F116" s="31"/>
    </row>
    <row r="117" spans="2:6">
      <c r="B117" s="31">
        <v>3.0190000000000001</v>
      </c>
      <c r="C117" s="31"/>
      <c r="D117" s="31"/>
      <c r="E117" s="31"/>
      <c r="F117" s="31"/>
    </row>
    <row r="118" spans="2:6">
      <c r="B118" s="31">
        <v>2.8490000000000002</v>
      </c>
      <c r="C118" s="31"/>
      <c r="D118" s="31"/>
      <c r="E118" s="31"/>
      <c r="F118" s="31"/>
    </row>
    <row r="119" spans="2:6">
      <c r="B119" s="31">
        <v>4.6509999999999998</v>
      </c>
      <c r="C119" s="31"/>
      <c r="D119" s="31"/>
      <c r="E119" s="31"/>
      <c r="F119" s="31"/>
    </row>
    <row r="120" spans="2:6">
      <c r="B120" s="31">
        <v>4.5510000000000002</v>
      </c>
      <c r="C120" s="31"/>
      <c r="D120" s="31"/>
      <c r="E120" s="31"/>
      <c r="F120" s="31"/>
    </row>
    <row r="121" spans="2:6">
      <c r="B121" s="31">
        <v>4.3049999999999997</v>
      </c>
      <c r="C121" s="31"/>
      <c r="D121" s="31"/>
      <c r="E121" s="31"/>
      <c r="F121" s="31"/>
    </row>
    <row r="122" spans="2:6">
      <c r="B122" s="31">
        <v>5.0819999999999999</v>
      </c>
      <c r="C122" s="31"/>
      <c r="D122" s="31"/>
      <c r="E122" s="31"/>
      <c r="F122" s="31"/>
    </row>
    <row r="123" spans="2:6">
      <c r="B123" s="31">
        <v>3.4540000000000002</v>
      </c>
      <c r="C123" s="31"/>
      <c r="D123" s="31"/>
      <c r="E123" s="31"/>
      <c r="F123" s="31"/>
    </row>
    <row r="124" spans="2:6">
      <c r="B124" s="31">
        <v>3.36</v>
      </c>
      <c r="C124" s="31"/>
      <c r="D124" s="31"/>
      <c r="E124" s="31"/>
      <c r="F124" s="31"/>
    </row>
    <row r="125" spans="2:6">
      <c r="B125" s="31">
        <v>3.7759999999999998</v>
      </c>
      <c r="C125" s="31"/>
      <c r="D125" s="31"/>
      <c r="E125" s="31"/>
      <c r="F125" s="31"/>
    </row>
    <row r="126" spans="2:6">
      <c r="B126" s="31">
        <v>4.0789999999999997</v>
      </c>
      <c r="C126" s="31"/>
      <c r="D126" s="31"/>
      <c r="E126" s="31"/>
      <c r="F126" s="31"/>
    </row>
    <row r="127" spans="2:6">
      <c r="B127" s="31">
        <v>2.484</v>
      </c>
      <c r="C127" s="31"/>
      <c r="D127" s="31"/>
      <c r="E127" s="31"/>
      <c r="F127" s="31"/>
    </row>
    <row r="128" spans="2:6">
      <c r="B128" s="31">
        <v>1.8240000000000001</v>
      </c>
      <c r="C128" s="31"/>
      <c r="D128" s="31"/>
      <c r="E128" s="31"/>
      <c r="F128" s="31"/>
    </row>
    <row r="129" spans="2:6">
      <c r="B129" s="31">
        <v>3.375</v>
      </c>
      <c r="C129" s="31"/>
      <c r="D129" s="31"/>
      <c r="E129" s="31"/>
      <c r="F129" s="31"/>
    </row>
    <row r="130" spans="2:6">
      <c r="B130" s="31">
        <v>4.5170000000000003</v>
      </c>
      <c r="C130" s="31"/>
      <c r="D130" s="31"/>
      <c r="E130" s="31"/>
      <c r="F130" s="31"/>
    </row>
    <row r="131" spans="2:6">
      <c r="B131" s="31">
        <v>3.5779999999999998</v>
      </c>
      <c r="C131" s="31"/>
      <c r="D131" s="31"/>
      <c r="E131" s="31"/>
      <c r="F131" s="31"/>
    </row>
    <row r="132" spans="2:6">
      <c r="B132" s="31">
        <v>5.3019999999999996</v>
      </c>
      <c r="C132" s="31"/>
      <c r="D132" s="31"/>
      <c r="E132" s="31"/>
      <c r="F132" s="31"/>
    </row>
    <row r="133" spans="2:6">
      <c r="B133" s="31">
        <v>2.8839999999999999</v>
      </c>
      <c r="C133" s="31"/>
      <c r="D133" s="31"/>
      <c r="E133" s="31"/>
      <c r="F133" s="31"/>
    </row>
    <row r="134" spans="2:6">
      <c r="B134" s="31">
        <v>3.5960000000000001</v>
      </c>
      <c r="C134" s="31"/>
      <c r="D134" s="31"/>
      <c r="E134" s="31"/>
      <c r="F134" s="31"/>
    </row>
    <row r="135" spans="2:6">
      <c r="B135" s="31">
        <v>3.7349999999999999</v>
      </c>
      <c r="C135" s="31"/>
      <c r="D135" s="31"/>
      <c r="E135" s="31"/>
      <c r="F135" s="31"/>
    </row>
    <row r="136" spans="2:6">
      <c r="B136" s="31">
        <v>3.0569999999999999</v>
      </c>
      <c r="C136" s="31"/>
      <c r="D136" s="31"/>
      <c r="E136" s="31"/>
      <c r="F136" s="31"/>
    </row>
    <row r="137" spans="2:6">
      <c r="B137" s="31">
        <v>5.165</v>
      </c>
      <c r="C137" s="31"/>
      <c r="D137" s="31"/>
      <c r="E137" s="31"/>
      <c r="F137" s="31"/>
    </row>
    <row r="138" spans="2:6">
      <c r="B138" s="31">
        <v>4.96</v>
      </c>
      <c r="C138" s="31"/>
      <c r="D138" s="31"/>
      <c r="E138" s="31"/>
      <c r="F138" s="31"/>
    </row>
    <row r="139" spans="2:6">
      <c r="B139" s="31">
        <v>4.0289999999999999</v>
      </c>
      <c r="C139" s="31"/>
      <c r="D139" s="31"/>
      <c r="E139" s="31"/>
      <c r="F139" s="31"/>
    </row>
    <row r="140" spans="2:6">
      <c r="B140" s="31">
        <v>3.843</v>
      </c>
      <c r="C140" s="31"/>
      <c r="D140" s="31"/>
      <c r="E140" s="31"/>
      <c r="F140" s="31"/>
    </row>
    <row r="141" spans="2:6">
      <c r="B141" s="31">
        <v>4.6429999999999998</v>
      </c>
      <c r="C141" s="31"/>
      <c r="D141" s="31"/>
      <c r="E141" s="31"/>
      <c r="F141" s="31"/>
    </row>
    <row r="142" spans="2:6">
      <c r="B142" s="31">
        <v>3.2629999999999999</v>
      </c>
      <c r="C142" s="31"/>
      <c r="D142" s="31"/>
      <c r="E142" s="31"/>
      <c r="F142" s="31"/>
    </row>
    <row r="143" spans="2:6">
      <c r="B143" s="31">
        <v>4.4249999999999998</v>
      </c>
      <c r="C143" s="31"/>
      <c r="D143" s="31"/>
      <c r="E143" s="31"/>
      <c r="F143" s="31"/>
    </row>
    <row r="144" spans="2:6">
      <c r="B144" s="31">
        <v>3.9060000000000001</v>
      </c>
      <c r="C144" s="31"/>
      <c r="D144" s="31"/>
      <c r="E144" s="31"/>
      <c r="F144" s="31"/>
    </row>
    <row r="145" spans="2:6">
      <c r="B145" s="31">
        <v>4.37</v>
      </c>
      <c r="C145" s="31"/>
      <c r="D145" s="31"/>
      <c r="E145" s="31"/>
      <c r="F145" s="31"/>
    </row>
    <row r="146" spans="2:6">
      <c r="B146" s="31">
        <v>3.073</v>
      </c>
      <c r="C146" s="31"/>
      <c r="D146" s="31"/>
      <c r="E146" s="31"/>
      <c r="F146" s="31"/>
    </row>
    <row r="147" spans="2:6">
      <c r="B147" s="31">
        <v>3.375</v>
      </c>
      <c r="C147" s="31"/>
      <c r="D147" s="31"/>
      <c r="E147" s="31"/>
      <c r="F147" s="31"/>
    </row>
    <row r="148" spans="2:6">
      <c r="B148" s="31">
        <v>4.9829999999999997</v>
      </c>
      <c r="C148" s="31"/>
      <c r="D148" s="31"/>
      <c r="E148" s="31"/>
      <c r="F148" s="31"/>
    </row>
    <row r="149" spans="2:6">
      <c r="B149" s="31">
        <v>3.1880000000000002</v>
      </c>
      <c r="C149" s="31"/>
      <c r="D149" s="31"/>
      <c r="E149" s="31"/>
      <c r="F149" s="31"/>
    </row>
    <row r="150" spans="2:6">
      <c r="B150" s="31">
        <v>3.5129999999999999</v>
      </c>
      <c r="C150" s="31"/>
      <c r="D150" s="31"/>
      <c r="E150" s="31"/>
      <c r="F150" s="31"/>
    </row>
    <row r="151" spans="2:6">
      <c r="B151" s="31">
        <v>4.6070000000000002</v>
      </c>
      <c r="C151" s="31"/>
      <c r="D151" s="31"/>
      <c r="E151" s="31"/>
      <c r="F151" s="31"/>
    </row>
    <row r="152" spans="2:6">
      <c r="B152" s="31">
        <v>3.6560000000000001</v>
      </c>
      <c r="C152" s="31"/>
      <c r="D152" s="31"/>
      <c r="E152" s="31"/>
      <c r="F152" s="31"/>
    </row>
    <row r="153" spans="2:6">
      <c r="B153" s="31">
        <v>3.1520000000000001</v>
      </c>
      <c r="C153" s="31"/>
      <c r="D153" s="31"/>
      <c r="E153" s="31"/>
      <c r="F153" s="31"/>
    </row>
    <row r="154" spans="2:6">
      <c r="B154" s="31">
        <v>4.0030000000000001</v>
      </c>
      <c r="C154" s="31"/>
      <c r="D154" s="31"/>
      <c r="E154" s="31"/>
      <c r="F154" s="31"/>
    </row>
    <row r="155" spans="2:6">
      <c r="B155" s="31">
        <v>3.7109999999999999</v>
      </c>
      <c r="C155" s="31"/>
      <c r="D155" s="31"/>
      <c r="E155" s="31"/>
      <c r="F155" s="31"/>
    </row>
    <row r="156" spans="2:6">
      <c r="B156" s="31">
        <v>3.24</v>
      </c>
      <c r="C156" s="31"/>
      <c r="D156" s="31"/>
      <c r="E156" s="31"/>
      <c r="F156" s="31"/>
    </row>
    <row r="157" spans="2:6">
      <c r="B157" s="31">
        <v>2.6240000000000001</v>
      </c>
      <c r="C157" s="31"/>
      <c r="D157" s="31"/>
      <c r="E157" s="31"/>
      <c r="F157" s="31"/>
    </row>
    <row r="158" spans="2:6">
      <c r="B158" s="31">
        <v>4.7270000000000003</v>
      </c>
      <c r="C158" s="31"/>
      <c r="D158" s="31"/>
      <c r="E158" s="31"/>
      <c r="F158" s="31"/>
    </row>
    <row r="159" spans="2:6">
      <c r="B159" s="31">
        <v>3.6269999999999998</v>
      </c>
      <c r="C159" s="31"/>
      <c r="D159" s="31"/>
      <c r="E159" s="31"/>
      <c r="F159" s="31"/>
    </row>
    <row r="160" spans="2:6">
      <c r="B160" s="31">
        <v>4.2240000000000002</v>
      </c>
      <c r="C160" s="31"/>
      <c r="D160" s="31"/>
      <c r="E160" s="31"/>
      <c r="F160" s="31"/>
    </row>
    <row r="161" spans="2:6">
      <c r="B161" s="31">
        <v>4.3079999999999998</v>
      </c>
      <c r="C161" s="31"/>
      <c r="D161" s="31"/>
      <c r="E161" s="31"/>
      <c r="F161" s="31"/>
    </row>
    <row r="162" spans="2:6">
      <c r="B162" s="31">
        <v>2.8620000000000001</v>
      </c>
      <c r="C162" s="31"/>
      <c r="D162" s="31"/>
      <c r="E162" s="31"/>
      <c r="F162" s="31"/>
    </row>
    <row r="163" spans="2:6">
      <c r="B163" s="31">
        <v>2.379</v>
      </c>
      <c r="C163" s="31"/>
      <c r="D163" s="31"/>
      <c r="E163" s="31"/>
      <c r="F163" s="31"/>
    </row>
    <row r="164" spans="2:6">
      <c r="B164" s="31">
        <v>3.298</v>
      </c>
      <c r="C164" s="31"/>
      <c r="D164" s="31"/>
      <c r="E164" s="31"/>
      <c r="F164" s="31"/>
    </row>
    <row r="165" spans="2:6">
      <c r="B165" s="31">
        <v>3.1440000000000001</v>
      </c>
      <c r="C165" s="31"/>
      <c r="D165" s="31"/>
      <c r="E165" s="31"/>
      <c r="F165" s="31"/>
    </row>
    <row r="166" spans="2:6">
      <c r="B166" s="31">
        <v>1.8660000000000001</v>
      </c>
      <c r="C166" s="31"/>
      <c r="D166" s="31"/>
      <c r="E166" s="31"/>
      <c r="F166" s="31"/>
    </row>
    <row r="167" spans="2:6">
      <c r="B167" s="31">
        <v>4.4139999999999997</v>
      </c>
      <c r="C167" s="31"/>
      <c r="D167" s="31"/>
      <c r="E167" s="31"/>
      <c r="F167" s="31"/>
    </row>
    <row r="168" spans="2:6">
      <c r="B168" s="31">
        <v>3.4470000000000001</v>
      </c>
      <c r="C168" s="31"/>
      <c r="D168" s="31"/>
      <c r="E168" s="31"/>
      <c r="F168" s="31"/>
    </row>
    <row r="169" spans="2:6">
      <c r="B169" s="31">
        <v>5.798</v>
      </c>
      <c r="C169" s="31"/>
      <c r="D169" s="31"/>
      <c r="E169" s="31"/>
      <c r="F169" s="31"/>
    </row>
    <row r="170" spans="2:6">
      <c r="B170" s="31">
        <v>3.952</v>
      </c>
      <c r="C170" s="31"/>
      <c r="D170" s="31"/>
      <c r="E170" s="31"/>
      <c r="F170" s="31"/>
    </row>
    <row r="171" spans="2:6">
      <c r="B171" s="31">
        <v>4.6509999999999998</v>
      </c>
      <c r="C171" s="31"/>
      <c r="D171" s="31"/>
      <c r="E171" s="31"/>
      <c r="F171" s="31"/>
    </row>
    <row r="172" spans="2:6">
      <c r="B172" s="31">
        <v>4.6150000000000002</v>
      </c>
      <c r="C172" s="31"/>
      <c r="D172" s="31"/>
      <c r="E172" s="31"/>
      <c r="F172" s="31"/>
    </row>
    <row r="173" spans="2:6">
      <c r="B173" s="31">
        <v>5.51</v>
      </c>
      <c r="C173" s="31"/>
      <c r="D173" s="31"/>
      <c r="E173" s="31"/>
      <c r="F173" s="31"/>
    </row>
    <row r="174" spans="2:6">
      <c r="B174" s="31">
        <v>3.8029999999999999</v>
      </c>
      <c r="C174" s="31"/>
      <c r="D174" s="31"/>
      <c r="E174" s="31"/>
      <c r="F174" s="31"/>
    </row>
    <row r="175" spans="2:6">
      <c r="B175" s="31">
        <v>4</v>
      </c>
      <c r="C175" s="31"/>
      <c r="D175" s="31"/>
      <c r="E175" s="31"/>
      <c r="F175" s="31"/>
    </row>
    <row r="176" spans="2:6">
      <c r="B176" s="31">
        <v>3.524</v>
      </c>
      <c r="C176" s="31"/>
      <c r="D176" s="31"/>
      <c r="E176" s="31"/>
      <c r="F176" s="31"/>
    </row>
    <row r="177" spans="2:6">
      <c r="B177" s="31">
        <v>1.927</v>
      </c>
      <c r="C177" s="31"/>
      <c r="D177" s="31"/>
      <c r="E177" s="31"/>
      <c r="F177" s="31"/>
    </row>
    <row r="178" spans="2:6">
      <c r="B178" s="31">
        <v>3.952</v>
      </c>
      <c r="C178" s="31"/>
      <c r="D178" s="31"/>
      <c r="E178" s="31"/>
      <c r="F178" s="31"/>
    </row>
    <row r="179" spans="2:6">
      <c r="B179" s="31">
        <v>5.3780000000000001</v>
      </c>
      <c r="C179" s="31"/>
      <c r="D179" s="31"/>
      <c r="E179" s="31"/>
      <c r="F179" s="31"/>
    </row>
    <row r="180" spans="2:6">
      <c r="B180" s="31">
        <v>4.101</v>
      </c>
      <c r="C180" s="31"/>
      <c r="D180" s="31"/>
      <c r="E180" s="31"/>
      <c r="F180" s="31"/>
    </row>
    <row r="181" spans="2:6">
      <c r="B181" s="31">
        <v>3.04</v>
      </c>
      <c r="C181" s="31"/>
      <c r="D181" s="31"/>
      <c r="E181" s="31"/>
      <c r="F181" s="31"/>
    </row>
    <row r="182" spans="2:6">
      <c r="B182" s="31">
        <v>2.8839999999999999</v>
      </c>
      <c r="C182" s="31"/>
      <c r="D182" s="31"/>
      <c r="E182" s="31"/>
      <c r="F182" s="31"/>
    </row>
    <row r="183" spans="2:6">
      <c r="B183" s="31">
        <v>2.9369999999999998</v>
      </c>
      <c r="C183" s="31"/>
      <c r="D183" s="31"/>
      <c r="E183" s="31"/>
      <c r="F183" s="31"/>
    </row>
    <row r="184" spans="2:6">
      <c r="B184" s="31">
        <v>3.847</v>
      </c>
      <c r="C184" s="31"/>
      <c r="D184" s="31"/>
      <c r="E184" s="31"/>
      <c r="F184" s="31"/>
    </row>
    <row r="185" spans="2:6">
      <c r="B185" s="31">
        <v>2.585</v>
      </c>
      <c r="C185" s="31"/>
      <c r="D185" s="31"/>
      <c r="E185" s="31"/>
      <c r="F185" s="31"/>
    </row>
    <row r="186" spans="2:6">
      <c r="B186" s="31">
        <v>3.5779999999999998</v>
      </c>
      <c r="C186" s="31"/>
      <c r="D186" s="31"/>
      <c r="E186" s="31"/>
      <c r="F186" s="31"/>
    </row>
    <row r="187" spans="2:6">
      <c r="B187" s="31">
        <v>3.3940000000000001</v>
      </c>
      <c r="C187" s="31"/>
      <c r="D187" s="31"/>
      <c r="E187" s="31"/>
      <c r="F187" s="31"/>
    </row>
    <row r="188" spans="2:6">
      <c r="B188" s="31">
        <v>3.8730000000000002</v>
      </c>
      <c r="C188" s="31"/>
      <c r="D188" s="31"/>
      <c r="E188" s="31"/>
      <c r="F188" s="31"/>
    </row>
    <row r="189" spans="2:6">
      <c r="B189" s="200">
        <f>AVERAGE(B3:B188)</f>
        <v>3.8008924731182798</v>
      </c>
      <c r="C189" s="200">
        <f>AVERAGE(C3:C100)</f>
        <v>3.5627142857142839</v>
      </c>
      <c r="D189" s="200">
        <f>AVERAGE(D3:D54)</f>
        <v>1.783307692307692</v>
      </c>
      <c r="E189" s="200">
        <f>AVERAGE(E3:E103)</f>
        <v>2.2027623762376236</v>
      </c>
      <c r="F189" s="200">
        <f>AVERAGE(F3:F70)</f>
        <v>2.0554999999999994</v>
      </c>
    </row>
    <row r="190" spans="2:6">
      <c r="B190" s="200">
        <f>STDEV(B3:B188)</f>
        <v>0.93057103610651304</v>
      </c>
      <c r="C190" s="200">
        <f>STDEV(C3:C100)</f>
        <v>0.71798895836211452</v>
      </c>
      <c r="D190" s="200">
        <f>STDEV(D3:D54)</f>
        <v>0.68562038711942364</v>
      </c>
      <c r="E190" s="200">
        <f>STDEV(E3:E103)</f>
        <v>0.79616886586345204</v>
      </c>
      <c r="F190" s="200">
        <f>STDEV(F3:F70)</f>
        <v>0.6035595285285561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6625" r:id="rId3">
          <objectPr defaultSize="0" autoPict="0" r:id="rId4">
            <anchor moveWithCells="1">
              <from>
                <xdr:col>7</xdr:col>
                <xdr:colOff>0</xdr:colOff>
                <xdr:row>2</xdr:row>
                <xdr:rowOff>0</xdr:rowOff>
              </from>
              <to>
                <xdr:col>10</xdr:col>
                <xdr:colOff>495300</xdr:colOff>
                <xdr:row>17</xdr:row>
                <xdr:rowOff>47625</xdr:rowOff>
              </to>
            </anchor>
          </objectPr>
        </oleObject>
      </mc:Choice>
      <mc:Fallback>
        <oleObject progId="Prism9.Document" shapeId="26625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C6F24-4BC6-44B0-BD5E-18B9ADD46C69}">
  <dimension ref="A3:AA27"/>
  <sheetViews>
    <sheetView topLeftCell="A53" zoomScale="90" zoomScaleNormal="90" workbookViewId="0">
      <selection activeCell="S32" sqref="S32"/>
    </sheetView>
  </sheetViews>
  <sheetFormatPr defaultRowHeight="15"/>
  <cols>
    <col min="13" max="14" width="9.5703125" bestFit="1" customWidth="1"/>
  </cols>
  <sheetData>
    <row r="3" spans="1:27" ht="23.25">
      <c r="B3" s="158" t="s">
        <v>269</v>
      </c>
    </row>
    <row r="6" spans="1:27" ht="15.75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</row>
    <row r="7" spans="1:27" ht="15.75">
      <c r="A7" s="167"/>
      <c r="B7" s="168" t="s">
        <v>240</v>
      </c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</row>
    <row r="8" spans="1:27" ht="15.75">
      <c r="A8" s="167"/>
      <c r="B8" s="169" t="s">
        <v>25</v>
      </c>
      <c r="C8" s="169" t="s">
        <v>151</v>
      </c>
      <c r="D8" s="169" t="s">
        <v>270</v>
      </c>
      <c r="E8" s="169" t="s">
        <v>271</v>
      </c>
      <c r="F8" s="169" t="s">
        <v>272</v>
      </c>
      <c r="G8" s="167"/>
      <c r="H8" s="169" t="s">
        <v>26</v>
      </c>
      <c r="I8" s="169" t="s">
        <v>151</v>
      </c>
      <c r="J8" s="169" t="s">
        <v>270</v>
      </c>
      <c r="K8" s="169" t="s">
        <v>271</v>
      </c>
      <c r="L8" s="169" t="s">
        <v>272</v>
      </c>
      <c r="M8" s="173" t="s">
        <v>273</v>
      </c>
      <c r="N8" s="173" t="s">
        <v>129</v>
      </c>
      <c r="O8" s="167"/>
      <c r="P8" s="169" t="s">
        <v>27</v>
      </c>
      <c r="Q8" s="169" t="s">
        <v>151</v>
      </c>
      <c r="R8" s="169" t="s">
        <v>270</v>
      </c>
      <c r="S8" s="169" t="s">
        <v>271</v>
      </c>
      <c r="T8" s="169" t="s">
        <v>272</v>
      </c>
      <c r="U8" s="167"/>
      <c r="V8" s="169" t="s">
        <v>274</v>
      </c>
      <c r="W8" s="169" t="s">
        <v>151</v>
      </c>
      <c r="X8" s="169" t="s">
        <v>270</v>
      </c>
      <c r="Y8" s="169" t="s">
        <v>271</v>
      </c>
      <c r="Z8" s="169" t="s">
        <v>272</v>
      </c>
      <c r="AA8" s="167"/>
    </row>
    <row r="9" spans="1:27" ht="15.75">
      <c r="A9" s="167"/>
      <c r="B9" s="169" t="s">
        <v>246</v>
      </c>
      <c r="C9" s="170">
        <v>5.5999999999999995E-4</v>
      </c>
      <c r="D9" s="170">
        <v>2.2000000000000001E-3</v>
      </c>
      <c r="E9" s="170">
        <v>1.6000000000000001E-3</v>
      </c>
      <c r="F9" s="170">
        <v>1.1199999999999999E-3</v>
      </c>
      <c r="G9" s="167"/>
      <c r="H9" s="169" t="s">
        <v>246</v>
      </c>
      <c r="I9" s="170">
        <v>3.0999999999999999E-3</v>
      </c>
      <c r="J9" s="170">
        <v>6.7000000000000002E-3</v>
      </c>
      <c r="K9" s="170">
        <v>3.2000000000000002E-3</v>
      </c>
      <c r="L9" s="170">
        <v>2.5999999999999999E-3</v>
      </c>
      <c r="M9" s="174">
        <v>1.6000000000000001E-4</v>
      </c>
      <c r="N9" s="174">
        <v>1.7899999999999999E-4</v>
      </c>
      <c r="O9" s="167"/>
      <c r="P9" s="169" t="s">
        <v>246</v>
      </c>
      <c r="Q9" s="170">
        <v>2.8E-3</v>
      </c>
      <c r="R9" s="170">
        <v>5.1000000000000004E-3</v>
      </c>
      <c r="S9" s="170">
        <v>3.3E-3</v>
      </c>
      <c r="T9" s="170">
        <v>2.3400000000000001E-3</v>
      </c>
      <c r="U9" s="167"/>
      <c r="V9" s="169" t="s">
        <v>246</v>
      </c>
      <c r="W9" s="170">
        <v>2.5000000000000001E-3</v>
      </c>
      <c r="X9" s="170">
        <v>5.5999999999999999E-3</v>
      </c>
      <c r="Y9" s="170">
        <v>3.0999999999999999E-3</v>
      </c>
      <c r="Z9" s="170">
        <v>2.3400000000000001E-3</v>
      </c>
      <c r="AA9" s="167"/>
    </row>
    <row r="10" spans="1:27" ht="15.75">
      <c r="A10" s="167"/>
      <c r="B10" s="169" t="s">
        <v>247</v>
      </c>
      <c r="C10" s="170">
        <v>5.2999999999999998E-4</v>
      </c>
      <c r="D10" s="170">
        <v>1.8E-3</v>
      </c>
      <c r="E10" s="170">
        <v>1.9E-3</v>
      </c>
      <c r="F10" s="170">
        <v>1.2999999999999999E-3</v>
      </c>
      <c r="G10" s="167"/>
      <c r="H10" s="169" t="s">
        <v>247</v>
      </c>
      <c r="I10" s="170">
        <v>2.7000000000000001E-3</v>
      </c>
      <c r="J10" s="170">
        <v>5.7000000000000002E-3</v>
      </c>
      <c r="K10" s="170">
        <v>4.0000000000000001E-3</v>
      </c>
      <c r="L10" s="170">
        <v>2.8E-3</v>
      </c>
      <c r="M10" s="174">
        <v>2.4000000000000001E-4</v>
      </c>
      <c r="N10" s="174">
        <v>1.35E-4</v>
      </c>
      <c r="O10" s="167"/>
      <c r="P10" s="169" t="s">
        <v>247</v>
      </c>
      <c r="Q10" s="170">
        <v>3.5000000000000001E-3</v>
      </c>
      <c r="R10" s="170">
        <v>5.7000000000000002E-3</v>
      </c>
      <c r="S10" s="170">
        <v>3.5000000000000001E-3</v>
      </c>
      <c r="T10" s="170">
        <v>2.8700000000000002E-3</v>
      </c>
      <c r="U10" s="167"/>
      <c r="V10" s="169" t="s">
        <v>247</v>
      </c>
      <c r="W10" s="170">
        <v>3.2000000000000002E-3</v>
      </c>
      <c r="X10" s="170">
        <v>4.3600000000000002E-3</v>
      </c>
      <c r="Y10" s="170">
        <v>2.5000000000000001E-3</v>
      </c>
      <c r="Z10" s="170">
        <v>1.24E-3</v>
      </c>
      <c r="AA10" s="167"/>
    </row>
    <row r="11" spans="1:27" ht="15.75">
      <c r="A11" s="167"/>
      <c r="B11" s="169" t="s">
        <v>248</v>
      </c>
      <c r="C11" s="170">
        <v>4.4999999999999999E-4</v>
      </c>
      <c r="D11" s="170">
        <v>1.8E-3</v>
      </c>
      <c r="E11" s="170">
        <v>2.0999999999999999E-3</v>
      </c>
      <c r="F11" s="170">
        <v>1.15E-3</v>
      </c>
      <c r="G11" s="167"/>
      <c r="H11" s="169" t="s">
        <v>248</v>
      </c>
      <c r="I11" s="170">
        <v>2.2000000000000001E-3</v>
      </c>
      <c r="J11" s="170">
        <v>5.8300000000000001E-3</v>
      </c>
      <c r="K11" s="170">
        <v>3.3999999999999998E-3</v>
      </c>
      <c r="L11" s="170">
        <v>2.4599999999999999E-3</v>
      </c>
      <c r="M11" s="174">
        <v>2.04E-4</v>
      </c>
      <c r="N11" s="174">
        <v>1.5200000000000001E-4</v>
      </c>
      <c r="O11" s="167"/>
      <c r="P11" s="169" t="s">
        <v>248</v>
      </c>
      <c r="Q11" s="170">
        <v>3.8E-3</v>
      </c>
      <c r="R11" s="170">
        <v>5.9199999999999999E-3</v>
      </c>
      <c r="S11" s="170">
        <v>3.0000000000000001E-3</v>
      </c>
      <c r="T11" s="170">
        <v>3.5000000000000001E-3</v>
      </c>
      <c r="U11" s="167"/>
      <c r="V11" s="169" t="s">
        <v>248</v>
      </c>
      <c r="W11" s="170">
        <v>3.0999999999999999E-3</v>
      </c>
      <c r="X11" s="170">
        <v>5.2599999999999999E-3</v>
      </c>
      <c r="Y11" s="170">
        <v>2.8999999999999998E-3</v>
      </c>
      <c r="Z11" s="170">
        <v>2.1299999999999999E-3</v>
      </c>
      <c r="AA11" s="167"/>
    </row>
    <row r="12" spans="1:27" ht="15.75">
      <c r="A12" s="167"/>
      <c r="B12" s="169" t="s">
        <v>249</v>
      </c>
      <c r="C12" s="170">
        <v>5.9000000000000003E-4</v>
      </c>
      <c r="D12" s="170">
        <v>2.3E-3</v>
      </c>
      <c r="E12" s="170">
        <v>1.4E-3</v>
      </c>
      <c r="F12" s="170">
        <v>1.1999999999999999E-3</v>
      </c>
      <c r="G12" s="167"/>
      <c r="H12" s="169" t="s">
        <v>249</v>
      </c>
      <c r="I12" s="170">
        <v>3.2000000000000002E-3</v>
      </c>
      <c r="J12" s="170">
        <v>6.3499999999999997E-3</v>
      </c>
      <c r="K12" s="170">
        <v>3.3999999999999998E-3</v>
      </c>
      <c r="L12" s="170">
        <v>2.98E-3</v>
      </c>
      <c r="M12" s="174">
        <v>2.8200000000000002E-4</v>
      </c>
      <c r="N12" s="174">
        <v>2.1000000000000001E-4</v>
      </c>
      <c r="O12" s="167"/>
      <c r="P12" s="169" t="s">
        <v>249</v>
      </c>
      <c r="Q12" s="170">
        <v>2.0999999999999999E-3</v>
      </c>
      <c r="R12" s="170">
        <v>5.7800000000000004E-3</v>
      </c>
      <c r="S12" s="170">
        <v>3.3E-3</v>
      </c>
      <c r="T12" s="170">
        <v>2.65E-3</v>
      </c>
      <c r="U12" s="167"/>
      <c r="V12" s="169" t="s">
        <v>249</v>
      </c>
      <c r="W12" s="170">
        <v>2.0999999999999999E-3</v>
      </c>
      <c r="X12" s="170">
        <v>4.9199999999999999E-3</v>
      </c>
      <c r="Y12" s="170">
        <v>2.7000000000000001E-3</v>
      </c>
      <c r="Z12" s="170">
        <v>2.3E-3</v>
      </c>
      <c r="AA12" s="167"/>
    </row>
    <row r="13" spans="1:27" ht="15.75">
      <c r="A13" s="167"/>
      <c r="B13" s="169" t="s">
        <v>250</v>
      </c>
      <c r="C13" s="170">
        <v>4.8000000000000001E-4</v>
      </c>
      <c r="D13" s="170">
        <v>1.5E-3</v>
      </c>
      <c r="E13" s="170">
        <v>1.6000000000000001E-3</v>
      </c>
      <c r="F13" s="170">
        <v>1.1000000000000001E-3</v>
      </c>
      <c r="G13" s="167"/>
      <c r="H13" s="169" t="s">
        <v>250</v>
      </c>
      <c r="I13" s="170">
        <v>3.3E-3</v>
      </c>
      <c r="J13" s="170">
        <v>5.7600000000000004E-3</v>
      </c>
      <c r="K13" s="170">
        <v>3.5999999999999999E-3</v>
      </c>
      <c r="L13" s="170">
        <v>3.2000000000000002E-3</v>
      </c>
      <c r="M13" s="174">
        <v>2.7399999999999999E-4</v>
      </c>
      <c r="N13" s="174">
        <v>1.65E-4</v>
      </c>
      <c r="O13" s="167"/>
      <c r="P13" s="169" t="s">
        <v>250</v>
      </c>
      <c r="Q13" s="170">
        <v>2.7000000000000001E-3</v>
      </c>
      <c r="R13" s="170">
        <v>6.2100000000000002E-3</v>
      </c>
      <c r="S13" s="170">
        <v>3.8899999999999998E-3</v>
      </c>
      <c r="T13" s="170">
        <v>2.7599999999999999E-3</v>
      </c>
      <c r="U13" s="167"/>
      <c r="V13" s="169" t="s">
        <v>250</v>
      </c>
      <c r="W13" s="170">
        <v>2E-3</v>
      </c>
      <c r="X13" s="170">
        <v>4.4000000000000003E-3</v>
      </c>
      <c r="Y13" s="170">
        <v>2.3999999999999998E-3</v>
      </c>
      <c r="Z13" s="170">
        <v>1.4E-3</v>
      </c>
      <c r="AA13" s="167"/>
    </row>
    <row r="14" spans="1:27" ht="15.75">
      <c r="A14" s="167"/>
      <c r="B14" s="171" t="s">
        <v>19</v>
      </c>
      <c r="C14" s="172">
        <f>AVERAGE(C9:C13)</f>
        <v>5.22E-4</v>
      </c>
      <c r="D14" s="172">
        <f t="shared" ref="D14:F14" si="0">AVERAGE(D9:D13)</f>
        <v>1.9199999999999998E-3</v>
      </c>
      <c r="E14" s="172">
        <f t="shared" si="0"/>
        <v>1.72E-3</v>
      </c>
      <c r="F14" s="172">
        <f t="shared" si="0"/>
        <v>1.1740000000000001E-3</v>
      </c>
      <c r="G14" s="167"/>
      <c r="H14" s="171" t="s">
        <v>19</v>
      </c>
      <c r="I14" s="172">
        <f>AVERAGE(I9:I13)</f>
        <v>2.8999999999999998E-3</v>
      </c>
      <c r="J14" s="172">
        <f t="shared" ref="J14:N14" si="1">AVERAGE(J9:J13)</f>
        <v>6.0680000000000013E-3</v>
      </c>
      <c r="K14" s="172">
        <f t="shared" si="1"/>
        <v>3.5200000000000001E-3</v>
      </c>
      <c r="L14" s="172">
        <f t="shared" si="1"/>
        <v>2.8080000000000002E-3</v>
      </c>
      <c r="M14" s="175">
        <f t="shared" si="1"/>
        <v>2.32E-4</v>
      </c>
      <c r="N14" s="175">
        <f t="shared" si="1"/>
        <v>1.682E-4</v>
      </c>
      <c r="O14" s="167"/>
      <c r="P14" s="171" t="s">
        <v>19</v>
      </c>
      <c r="Q14" s="172">
        <f>AVERAGE(Q9:Q13)</f>
        <v>2.98E-3</v>
      </c>
      <c r="R14" s="172">
        <f t="shared" ref="R14:T14" si="2">AVERAGE(R9:R13)</f>
        <v>5.7419999999999997E-3</v>
      </c>
      <c r="S14" s="172">
        <f t="shared" si="2"/>
        <v>3.3980000000000004E-3</v>
      </c>
      <c r="T14" s="172">
        <f t="shared" si="2"/>
        <v>2.8240000000000001E-3</v>
      </c>
      <c r="U14" s="167"/>
      <c r="V14" s="171" t="s">
        <v>19</v>
      </c>
      <c r="W14" s="172">
        <f>AVERAGE(W9:W13)</f>
        <v>2.5799999999999998E-3</v>
      </c>
      <c r="X14" s="172">
        <f t="shared" ref="X14:Z14" si="3">AVERAGE(X9:X13)</f>
        <v>4.9080000000000009E-3</v>
      </c>
      <c r="Y14" s="172">
        <f t="shared" si="3"/>
        <v>2.7200000000000002E-3</v>
      </c>
      <c r="Z14" s="172">
        <f t="shared" si="3"/>
        <v>1.882E-3</v>
      </c>
      <c r="AA14" s="167"/>
    </row>
    <row r="15" spans="1:27" ht="15.75">
      <c r="A15" s="167"/>
      <c r="B15" s="171" t="s">
        <v>5</v>
      </c>
      <c r="C15" s="166">
        <f>STDEV(C9:C13)/SQRT(5)</f>
        <v>2.5573423705088844E-5</v>
      </c>
      <c r="D15" s="166">
        <f t="shared" ref="D15:F15" si="4">STDEV(D9:D13)/SQRT(5)</f>
        <v>1.4628738838327792E-4</v>
      </c>
      <c r="E15" s="166">
        <f t="shared" si="4"/>
        <v>1.2409673645990852E-4</v>
      </c>
      <c r="F15" s="166">
        <f t="shared" si="4"/>
        <v>3.572114219898349E-5</v>
      </c>
      <c r="G15" s="167"/>
      <c r="H15" s="171" t="s">
        <v>5</v>
      </c>
      <c r="I15" s="166">
        <f>STDEV(I9:I13)/SQRT(5)</f>
        <v>2.0248456731316583E-4</v>
      </c>
      <c r="J15" s="166">
        <f t="shared" ref="J15:N15" si="5">STDEV(J9:J13)/SQRT(5)</f>
        <v>1.9568852802348937E-4</v>
      </c>
      <c r="K15" s="166">
        <f t="shared" si="5"/>
        <v>1.3564659966250534E-4</v>
      </c>
      <c r="L15" s="166">
        <f t="shared" si="5"/>
        <v>1.3184839779079613E-4</v>
      </c>
      <c r="M15" s="176">
        <f t="shared" si="5"/>
        <v>2.2689204481426846E-5</v>
      </c>
      <c r="N15" s="176">
        <f t="shared" si="5"/>
        <v>1.272556482047064E-5</v>
      </c>
      <c r="O15" s="167"/>
      <c r="P15" s="171" t="s">
        <v>5</v>
      </c>
      <c r="Q15" s="166">
        <f>STDEV(Q9:Q13)/SQRT(5)</f>
        <v>3.0232432915661952E-4</v>
      </c>
      <c r="R15" s="166">
        <f t="shared" ref="R15:T15" si="6">STDEV(R9:R13)/SQRT(5)</f>
        <v>1.8249383551232625E-4</v>
      </c>
      <c r="S15" s="166">
        <f t="shared" si="6"/>
        <v>1.4664242223858684E-4</v>
      </c>
      <c r="T15" s="166">
        <f t="shared" si="6"/>
        <v>1.9075114678554362E-4</v>
      </c>
      <c r="U15" s="167"/>
      <c r="V15" s="171" t="s">
        <v>5</v>
      </c>
      <c r="W15" s="166">
        <f>STDEV(W9:W13)/SQRT(5)</f>
        <v>2.4779023386727733E-4</v>
      </c>
      <c r="X15" s="166">
        <f t="shared" ref="X15:Z15" si="7">STDEV(X9:X13)/SQRT(5)</f>
        <v>2.4096472770926446E-4</v>
      </c>
      <c r="Y15" s="166">
        <f t="shared" si="7"/>
        <v>1.2806248474865695E-4</v>
      </c>
      <c r="Z15" s="166">
        <f t="shared" si="7"/>
        <v>2.3350374729327148E-4</v>
      </c>
      <c r="AA15" s="167"/>
    </row>
    <row r="16" spans="1:27" ht="15.75">
      <c r="A16" s="167"/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</row>
    <row r="17" spans="1:27" ht="15.75">
      <c r="A17" s="167"/>
      <c r="B17" s="168" t="s">
        <v>251</v>
      </c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</row>
    <row r="18" spans="1:27" ht="15.75">
      <c r="A18" s="167"/>
      <c r="B18" s="169" t="s">
        <v>25</v>
      </c>
      <c r="C18" s="169" t="s">
        <v>151</v>
      </c>
      <c r="D18" s="169" t="s">
        <v>270</v>
      </c>
      <c r="E18" s="169" t="s">
        <v>271</v>
      </c>
      <c r="F18" s="169" t="s">
        <v>272</v>
      </c>
      <c r="G18" s="167"/>
      <c r="H18" s="169" t="s">
        <v>26</v>
      </c>
      <c r="I18" s="169" t="s">
        <v>151</v>
      </c>
      <c r="J18" s="169" t="s">
        <v>270</v>
      </c>
      <c r="K18" s="169" t="s">
        <v>271</v>
      </c>
      <c r="L18" s="169" t="s">
        <v>272</v>
      </c>
      <c r="M18" s="173" t="s">
        <v>273</v>
      </c>
      <c r="N18" s="173" t="s">
        <v>129</v>
      </c>
      <c r="O18" s="167"/>
      <c r="P18" s="169" t="s">
        <v>27</v>
      </c>
      <c r="Q18" s="169" t="s">
        <v>151</v>
      </c>
      <c r="R18" s="169" t="s">
        <v>270</v>
      </c>
      <c r="S18" s="169" t="s">
        <v>271</v>
      </c>
      <c r="T18" s="169" t="s">
        <v>272</v>
      </c>
      <c r="U18" s="167"/>
      <c r="V18" s="169" t="s">
        <v>274</v>
      </c>
      <c r="W18" s="169" t="s">
        <v>151</v>
      </c>
      <c r="X18" s="169" t="s">
        <v>270</v>
      </c>
      <c r="Y18" s="169" t="s">
        <v>271</v>
      </c>
      <c r="Z18" s="169" t="s">
        <v>272</v>
      </c>
      <c r="AA18" s="167"/>
    </row>
    <row r="19" spans="1:27" ht="15.75">
      <c r="A19" s="167"/>
      <c r="B19" s="169" t="s">
        <v>246</v>
      </c>
      <c r="C19" s="170">
        <v>2.2000000000000001E-4</v>
      </c>
      <c r="D19" s="170">
        <v>6.6E-4</v>
      </c>
      <c r="E19" s="170">
        <v>3.19E-4</v>
      </c>
      <c r="F19" s="170">
        <v>6.0999999999999997E-4</v>
      </c>
      <c r="G19" s="167"/>
      <c r="H19" s="169" t="s">
        <v>246</v>
      </c>
      <c r="I19" s="170">
        <v>4.0000000000000002E-4</v>
      </c>
      <c r="J19" s="170">
        <v>7.9000000000000001E-4</v>
      </c>
      <c r="K19" s="170">
        <v>5.8200000000000005E-4</v>
      </c>
      <c r="L19" s="170">
        <v>8.4000000000000003E-4</v>
      </c>
      <c r="M19" s="174">
        <v>2.31E-4</v>
      </c>
      <c r="N19" s="174">
        <v>1.65E-4</v>
      </c>
      <c r="O19" s="167"/>
      <c r="P19" s="169" t="s">
        <v>246</v>
      </c>
      <c r="Q19" s="170">
        <v>4.0999999999999999E-4</v>
      </c>
      <c r="R19" s="170">
        <v>6.8000000000000005E-4</v>
      </c>
      <c r="S19" s="170">
        <v>6.4000000000000005E-4</v>
      </c>
      <c r="T19" s="170">
        <v>7.5000000000000002E-4</v>
      </c>
      <c r="U19" s="167"/>
      <c r="V19" s="169" t="s">
        <v>246</v>
      </c>
      <c r="W19" s="170">
        <v>3.5E-4</v>
      </c>
      <c r="X19" s="170">
        <v>8.6700000000000004E-4</v>
      </c>
      <c r="Y19" s="170">
        <v>3.4000000000000002E-4</v>
      </c>
      <c r="Z19" s="170">
        <v>7.5000000000000002E-4</v>
      </c>
      <c r="AA19" s="167"/>
    </row>
    <row r="20" spans="1:27" ht="15.75">
      <c r="A20" s="167"/>
      <c r="B20" s="169" t="s">
        <v>247</v>
      </c>
      <c r="C20" s="170">
        <v>2.2000000000000001E-4</v>
      </c>
      <c r="D20" s="170">
        <v>6.7000000000000002E-4</v>
      </c>
      <c r="E20" s="170">
        <v>4.17E-4</v>
      </c>
      <c r="F20" s="170">
        <v>6.9999999999999999E-4</v>
      </c>
      <c r="G20" s="167"/>
      <c r="H20" s="169" t="s">
        <v>247</v>
      </c>
      <c r="I20" s="170">
        <v>3.4000000000000002E-4</v>
      </c>
      <c r="J20" s="170">
        <v>6.0999999999999997E-4</v>
      </c>
      <c r="K20" s="170">
        <v>6.0999999999999997E-4</v>
      </c>
      <c r="L20" s="170">
        <v>6.8999999999999997E-4</v>
      </c>
      <c r="M20" s="174">
        <v>2.1000000000000001E-4</v>
      </c>
      <c r="N20" s="174">
        <v>1.37E-4</v>
      </c>
      <c r="O20" s="167"/>
      <c r="P20" s="169" t="s">
        <v>247</v>
      </c>
      <c r="Q20" s="170">
        <v>3.4000000000000002E-4</v>
      </c>
      <c r="R20" s="170">
        <v>8.9599999999999999E-4</v>
      </c>
      <c r="S20" s="170">
        <v>3.5399999999999999E-4</v>
      </c>
      <c r="T20" s="170">
        <v>5.9999999999999995E-4</v>
      </c>
      <c r="U20" s="167"/>
      <c r="V20" s="169" t="s">
        <v>247</v>
      </c>
      <c r="W20" s="170">
        <v>4.4000000000000002E-4</v>
      </c>
      <c r="X20" s="170">
        <v>8.5599999999999999E-4</v>
      </c>
      <c r="Y20" s="170">
        <v>6.2100000000000002E-4</v>
      </c>
      <c r="Z20" s="170">
        <v>8.0000000000000004E-4</v>
      </c>
      <c r="AA20" s="167"/>
    </row>
    <row r="21" spans="1:27" ht="15.75">
      <c r="A21" s="167"/>
      <c r="B21" s="169" t="s">
        <v>248</v>
      </c>
      <c r="C21" s="170">
        <v>3.5E-4</v>
      </c>
      <c r="D21" s="170">
        <v>7.3999999999999999E-4</v>
      </c>
      <c r="E21" s="170">
        <v>4.2099999999999999E-4</v>
      </c>
      <c r="F21" s="170">
        <v>6.8000000000000005E-4</v>
      </c>
      <c r="G21" s="167"/>
      <c r="H21" s="169" t="s">
        <v>248</v>
      </c>
      <c r="I21" s="170">
        <v>2.9999999999999997E-4</v>
      </c>
      <c r="J21" s="170">
        <v>8.8999999999999995E-4</v>
      </c>
      <c r="K21" s="170">
        <v>5.3399999999999997E-4</v>
      </c>
      <c r="L21" s="170">
        <v>6.8000000000000005E-4</v>
      </c>
      <c r="M21" s="174">
        <v>1.7200000000000001E-4</v>
      </c>
      <c r="N21" s="174">
        <v>1.9000000000000001E-4</v>
      </c>
      <c r="O21" s="167"/>
      <c r="P21" s="169" t="s">
        <v>248</v>
      </c>
      <c r="Q21" s="170">
        <v>4.0000000000000002E-4</v>
      </c>
      <c r="R21" s="170">
        <v>7.9000000000000001E-4</v>
      </c>
      <c r="S21" s="170">
        <v>3.3300000000000002E-4</v>
      </c>
      <c r="T21" s="170">
        <v>8.0999999999999996E-4</v>
      </c>
      <c r="U21" s="167"/>
      <c r="V21" s="169" t="s">
        <v>248</v>
      </c>
      <c r="W21" s="170">
        <v>4.0000000000000002E-4</v>
      </c>
      <c r="X21" s="170">
        <v>7.6000000000000004E-4</v>
      </c>
      <c r="Y21" s="170">
        <v>4.2499999999999998E-4</v>
      </c>
      <c r="Z21" s="170">
        <v>8.0999999999999996E-4</v>
      </c>
      <c r="AA21" s="167"/>
    </row>
    <row r="22" spans="1:27" ht="15.75">
      <c r="A22" s="167"/>
      <c r="B22" s="169" t="s">
        <v>249</v>
      </c>
      <c r="C22" s="170">
        <v>2.5999999999999998E-4</v>
      </c>
      <c r="D22" s="170">
        <v>6.3000000000000003E-4</v>
      </c>
      <c r="E22" s="170">
        <v>5.1599999999999997E-4</v>
      </c>
      <c r="F22" s="170">
        <v>5.9999999999999995E-4</v>
      </c>
      <c r="G22" s="167"/>
      <c r="H22" s="169" t="s">
        <v>249</v>
      </c>
      <c r="I22" s="170">
        <v>4.2000000000000002E-4</v>
      </c>
      <c r="J22" s="170">
        <v>7.6999999999999996E-4</v>
      </c>
      <c r="K22" s="170">
        <v>4.6999999999999999E-4</v>
      </c>
      <c r="L22" s="170">
        <v>6.4000000000000005E-4</v>
      </c>
      <c r="M22" s="174">
        <v>2.3000000000000001E-4</v>
      </c>
      <c r="N22" s="174">
        <v>1.6349999999999999E-4</v>
      </c>
      <c r="O22" s="167"/>
      <c r="P22" s="169" t="s">
        <v>249</v>
      </c>
      <c r="Q22" s="170">
        <v>3.8000000000000002E-4</v>
      </c>
      <c r="R22" s="170">
        <v>5.7600000000000001E-4</v>
      </c>
      <c r="S22" s="170">
        <v>5.4299999999999997E-4</v>
      </c>
      <c r="T22" s="170">
        <v>6.8999999999999997E-4</v>
      </c>
      <c r="U22" s="167"/>
      <c r="V22" s="169" t="s">
        <v>249</v>
      </c>
      <c r="W22" s="170">
        <v>3.8999999999999999E-4</v>
      </c>
      <c r="X22" s="170">
        <v>6.3000000000000003E-4</v>
      </c>
      <c r="Y22" s="170">
        <v>5.4000000000000001E-4</v>
      </c>
      <c r="Z22" s="170">
        <v>6.8999999999999997E-4</v>
      </c>
      <c r="AA22" s="167"/>
    </row>
    <row r="23" spans="1:27" ht="15.75">
      <c r="A23" s="167"/>
      <c r="B23" s="169" t="s">
        <v>250</v>
      </c>
      <c r="C23" s="170">
        <v>2.7E-4</v>
      </c>
      <c r="D23" s="170">
        <v>7.6999999999999996E-4</v>
      </c>
      <c r="E23" s="170">
        <v>2.1699999999999999E-4</v>
      </c>
      <c r="F23" s="170">
        <v>5.8E-4</v>
      </c>
      <c r="G23" s="167"/>
      <c r="H23" s="169" t="s">
        <v>250</v>
      </c>
      <c r="I23" s="170">
        <v>3.6999999999999999E-4</v>
      </c>
      <c r="J23" s="170">
        <v>7.6999999999999996E-4</v>
      </c>
      <c r="K23" s="170">
        <v>5.4000000000000001E-4</v>
      </c>
      <c r="L23" s="170">
        <v>7.1000000000000002E-4</v>
      </c>
      <c r="M23" s="174">
        <v>1.93E-4</v>
      </c>
      <c r="N23" s="174">
        <v>1.4300000000000001E-4</v>
      </c>
      <c r="O23" s="167"/>
      <c r="P23" s="169" t="s">
        <v>250</v>
      </c>
      <c r="Q23" s="170">
        <v>3.6999999999999999E-4</v>
      </c>
      <c r="R23" s="170">
        <v>8.8000000000000003E-4</v>
      </c>
      <c r="S23" s="170">
        <v>4.2999999999999999E-4</v>
      </c>
      <c r="T23" s="170">
        <v>7.7999999999999999E-4</v>
      </c>
      <c r="U23" s="167"/>
      <c r="V23" s="169" t="s">
        <v>250</v>
      </c>
      <c r="W23" s="170">
        <v>3.6999999999999999E-4</v>
      </c>
      <c r="X23" s="170">
        <v>7.18E-4</v>
      </c>
      <c r="Y23" s="170">
        <v>4.2200000000000001E-4</v>
      </c>
      <c r="Z23" s="170">
        <v>7.1000000000000002E-4</v>
      </c>
      <c r="AA23" s="167"/>
    </row>
    <row r="24" spans="1:27" ht="15.75">
      <c r="A24" s="167"/>
      <c r="B24" s="171" t="s">
        <v>19</v>
      </c>
      <c r="C24" s="172">
        <f>AVERAGE(C19:C23)</f>
        <v>2.6400000000000002E-4</v>
      </c>
      <c r="D24" s="172">
        <f t="shared" ref="D24:F24" si="8">AVERAGE(D19:D23)</f>
        <v>6.9399999999999996E-4</v>
      </c>
      <c r="E24" s="172">
        <f t="shared" si="8"/>
        <v>3.7799999999999997E-4</v>
      </c>
      <c r="F24" s="172">
        <f t="shared" si="8"/>
        <v>6.3400000000000001E-4</v>
      </c>
      <c r="G24" s="167"/>
      <c r="H24" s="171" t="s">
        <v>19</v>
      </c>
      <c r="I24" s="172">
        <f>AVERAGE(I19:I23)</f>
        <v>3.6600000000000001E-4</v>
      </c>
      <c r="J24" s="172">
        <f t="shared" ref="J24:N24" si="9">AVERAGE(J19:J23)</f>
        <v>7.6599999999999997E-4</v>
      </c>
      <c r="K24" s="172">
        <f t="shared" si="9"/>
        <v>5.4720000000000007E-4</v>
      </c>
      <c r="L24" s="172">
        <f t="shared" si="9"/>
        <v>7.1200000000000007E-4</v>
      </c>
      <c r="M24" s="175">
        <f t="shared" si="9"/>
        <v>2.0719999999999999E-4</v>
      </c>
      <c r="N24" s="175">
        <f t="shared" si="9"/>
        <v>1.5970000000000001E-4</v>
      </c>
      <c r="O24" s="167"/>
      <c r="P24" s="171" t="s">
        <v>19</v>
      </c>
      <c r="Q24" s="172">
        <f>AVERAGE(Q19:Q23)</f>
        <v>3.8000000000000002E-4</v>
      </c>
      <c r="R24" s="172">
        <f t="shared" ref="R24:T24" si="10">AVERAGE(R19:R23)</f>
        <v>7.6440000000000004E-4</v>
      </c>
      <c r="S24" s="172">
        <f t="shared" si="10"/>
        <v>4.6000000000000001E-4</v>
      </c>
      <c r="T24" s="172">
        <f t="shared" si="10"/>
        <v>7.2599999999999997E-4</v>
      </c>
      <c r="U24" s="167"/>
      <c r="V24" s="171" t="s">
        <v>19</v>
      </c>
      <c r="W24" s="172">
        <f>AVERAGE(W19:W23)</f>
        <v>3.8999999999999999E-4</v>
      </c>
      <c r="X24" s="172">
        <f t="shared" ref="X24:Z24" si="11">AVERAGE(X19:X23)</f>
        <v>7.6619999999999998E-4</v>
      </c>
      <c r="Y24" s="172">
        <f t="shared" si="11"/>
        <v>4.6960000000000003E-4</v>
      </c>
      <c r="Z24" s="172">
        <f t="shared" si="11"/>
        <v>7.5200000000000006E-4</v>
      </c>
      <c r="AA24" s="167"/>
    </row>
    <row r="25" spans="1:27" ht="15.75">
      <c r="A25" s="167"/>
      <c r="B25" s="171" t="s">
        <v>5</v>
      </c>
      <c r="C25" s="166">
        <f>STDEV(C19:C23)/SQRT(5)</f>
        <v>2.3790754506740636E-5</v>
      </c>
      <c r="D25" s="166">
        <f t="shared" ref="D25:F25" si="12">STDEV(D19:D23)/SQRT(5)</f>
        <v>2.6191601707417578E-5</v>
      </c>
      <c r="E25" s="166">
        <f t="shared" si="12"/>
        <v>5.0899901768078092E-5</v>
      </c>
      <c r="F25" s="166">
        <f t="shared" si="12"/>
        <v>2.3579652245103199E-5</v>
      </c>
      <c r="G25" s="167"/>
      <c r="H25" s="171" t="s">
        <v>5</v>
      </c>
      <c r="I25" s="166">
        <f>STDEV(I19:I23)/SQRT(5)</f>
        <v>2.1354156504062628E-5</v>
      </c>
      <c r="J25" s="166">
        <f t="shared" ref="J25:N25" si="13">STDEV(J19:J23)/SQRT(5)</f>
        <v>4.489988864128729E-5</v>
      </c>
      <c r="K25" s="166">
        <f t="shared" si="13"/>
        <v>2.381260170581955E-5</v>
      </c>
      <c r="L25" s="166">
        <f t="shared" si="13"/>
        <v>3.3970575502926058E-5</v>
      </c>
      <c r="M25" s="176">
        <f t="shared" si="13"/>
        <v>1.1257886124845995E-5</v>
      </c>
      <c r="N25" s="176">
        <f t="shared" si="13"/>
        <v>9.3669632218771964E-6</v>
      </c>
      <c r="O25" s="167"/>
      <c r="P25" s="171" t="s">
        <v>5</v>
      </c>
      <c r="Q25" s="166">
        <f>STDEV(Q19:Q23)/SQRT(5)</f>
        <v>1.2247448713915886E-5</v>
      </c>
      <c r="R25" s="166">
        <f t="shared" ref="R25:T25" si="14">STDEV(R19:R23)/SQRT(5)</f>
        <v>6.080920982877511E-5</v>
      </c>
      <c r="S25" s="166">
        <f t="shared" si="14"/>
        <v>5.8117983447466589E-5</v>
      </c>
      <c r="T25" s="166">
        <f t="shared" si="14"/>
        <v>3.7229020937972573E-5</v>
      </c>
      <c r="U25" s="167"/>
      <c r="V25" s="171" t="s">
        <v>5</v>
      </c>
      <c r="W25" s="166">
        <f>STDEV(W19:W23)/SQRT(5)</f>
        <v>1.5165750888103105E-5</v>
      </c>
      <c r="X25" s="166">
        <f t="shared" ref="X25:Z25" si="15">STDEV(X19:X23)/SQRT(5)</f>
        <v>4.4236184283909477E-5</v>
      </c>
      <c r="Y25" s="166">
        <f t="shared" si="15"/>
        <v>4.9461702356469696E-5</v>
      </c>
      <c r="Z25" s="166">
        <f t="shared" si="15"/>
        <v>2.3748684174075833E-5</v>
      </c>
      <c r="AA25" s="167"/>
    </row>
    <row r="26" spans="1:27" ht="15.75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</row>
    <row r="27" spans="1:27" ht="15.75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27651" r:id="rId3">
          <objectPr defaultSize="0" autoPict="0" r:id="rId4">
            <anchor moveWithCells="1">
              <from>
                <xdr:col>0</xdr:col>
                <xdr:colOff>190500</xdr:colOff>
                <xdr:row>27</xdr:row>
                <xdr:rowOff>9525</xdr:rowOff>
              </from>
              <to>
                <xdr:col>9</xdr:col>
                <xdr:colOff>123825</xdr:colOff>
                <xdr:row>47</xdr:row>
                <xdr:rowOff>114300</xdr:rowOff>
              </to>
            </anchor>
          </objectPr>
        </oleObject>
      </mc:Choice>
      <mc:Fallback>
        <oleObject shapeId="27651" r:id="rId3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63579-A92D-46CA-8ED6-AB94F29B1649}">
  <dimension ref="B1:R103"/>
  <sheetViews>
    <sheetView workbookViewId="0">
      <selection activeCell="AA36" sqref="AA36"/>
    </sheetView>
  </sheetViews>
  <sheetFormatPr defaultRowHeight="15"/>
  <sheetData>
    <row r="1" spans="2:18">
      <c r="Q1" s="5"/>
      <c r="R1" s="5"/>
    </row>
    <row r="2" spans="2:18" ht="23.25">
      <c r="B2" s="158" t="s">
        <v>275</v>
      </c>
      <c r="Q2" s="5"/>
      <c r="R2" s="5"/>
    </row>
    <row r="3" spans="2:18" ht="15.75" thickBot="1">
      <c r="Q3" s="5"/>
      <c r="R3" s="5"/>
    </row>
    <row r="4" spans="2:18">
      <c r="C4" s="177" t="s">
        <v>140</v>
      </c>
      <c r="D4" s="53"/>
      <c r="E4" s="53"/>
      <c r="F4" s="53"/>
      <c r="G4" s="53"/>
      <c r="H4" s="53"/>
      <c r="I4" s="53"/>
      <c r="J4" s="53"/>
      <c r="K4" s="53"/>
      <c r="L4" s="55"/>
      <c r="Q4" s="5"/>
      <c r="R4" s="5"/>
    </row>
    <row r="5" spans="2:18">
      <c r="C5" s="56"/>
      <c r="D5" t="s">
        <v>141</v>
      </c>
      <c r="E5" s="5" t="s">
        <v>276</v>
      </c>
      <c r="F5" s="5" t="s">
        <v>277</v>
      </c>
      <c r="G5" s="5"/>
      <c r="H5" s="5"/>
      <c r="I5" s="5"/>
      <c r="J5" s="5"/>
      <c r="K5" s="5"/>
      <c r="L5" s="58"/>
      <c r="Q5" s="5"/>
      <c r="R5" s="5"/>
    </row>
    <row r="6" spans="2:18">
      <c r="C6" s="56"/>
      <c r="E6" s="5">
        <v>15.96</v>
      </c>
      <c r="F6" s="5">
        <v>15.63</v>
      </c>
      <c r="G6" s="5"/>
      <c r="H6" s="5"/>
      <c r="I6" s="5"/>
      <c r="J6" s="5"/>
      <c r="K6" s="5"/>
      <c r="L6" s="58"/>
      <c r="Q6" s="5"/>
      <c r="R6" s="5"/>
    </row>
    <row r="7" spans="2:18">
      <c r="C7" s="56"/>
      <c r="E7" s="5">
        <v>15.81</v>
      </c>
      <c r="F7" s="5">
        <v>15.8</v>
      </c>
      <c r="G7" s="5"/>
      <c r="H7" s="5"/>
      <c r="I7" s="5"/>
      <c r="J7" s="5"/>
      <c r="K7" s="5"/>
      <c r="L7" s="58"/>
      <c r="Q7" s="5"/>
      <c r="R7" s="5"/>
    </row>
    <row r="8" spans="2:18">
      <c r="C8" s="56"/>
      <c r="E8" s="5">
        <v>15.87</v>
      </c>
      <c r="F8" s="5">
        <v>15.8</v>
      </c>
      <c r="G8" s="5"/>
      <c r="H8" s="5"/>
      <c r="I8" s="5"/>
      <c r="J8" s="5"/>
      <c r="K8" s="5"/>
      <c r="L8" s="58"/>
      <c r="Q8" s="5"/>
      <c r="R8" s="5"/>
    </row>
    <row r="9" spans="2:18">
      <c r="C9" s="56"/>
      <c r="D9" t="s">
        <v>19</v>
      </c>
      <c r="E9" s="6">
        <f>AVERAGE(E6:E8)</f>
        <v>15.88</v>
      </c>
      <c r="F9" s="6">
        <f>AVERAGE(F6:F8)</f>
        <v>15.743333333333334</v>
      </c>
      <c r="G9" s="5"/>
      <c r="H9" s="5"/>
      <c r="I9" s="5"/>
      <c r="J9" s="5"/>
      <c r="K9" s="5"/>
      <c r="L9" s="58"/>
      <c r="Q9" s="5"/>
      <c r="R9" s="5"/>
    </row>
    <row r="10" spans="2:18">
      <c r="C10" s="56"/>
      <c r="D10" t="s">
        <v>49</v>
      </c>
      <c r="E10" s="6">
        <f>STDEV(E6:E8)</f>
        <v>7.5498344352707775E-2</v>
      </c>
      <c r="F10" s="6">
        <f>STDEV(F6:F8)</f>
        <v>9.8149545762236334E-2</v>
      </c>
      <c r="G10" s="5"/>
      <c r="H10" s="5"/>
      <c r="I10" s="5"/>
      <c r="J10" s="5"/>
      <c r="K10" s="5"/>
      <c r="L10" s="58"/>
      <c r="Q10" s="5"/>
      <c r="R10" s="5"/>
    </row>
    <row r="11" spans="2:18" ht="15.75" thickBot="1">
      <c r="C11" s="56"/>
      <c r="E11" s="5"/>
      <c r="F11" s="5"/>
      <c r="G11" s="5"/>
      <c r="H11" s="5"/>
      <c r="I11" s="5"/>
      <c r="J11" s="5"/>
      <c r="K11" s="5"/>
      <c r="L11" s="58"/>
      <c r="P11" s="5"/>
      <c r="Q11" s="5"/>
      <c r="R11" s="5"/>
    </row>
    <row r="12" spans="2:18">
      <c r="C12" s="56"/>
      <c r="E12" s="5"/>
      <c r="F12" s="5"/>
      <c r="G12" s="5"/>
      <c r="H12" s="5"/>
      <c r="I12" s="5"/>
      <c r="J12" s="5"/>
      <c r="K12" s="5"/>
      <c r="L12" s="58"/>
      <c r="P12" s="178" t="s">
        <v>278</v>
      </c>
      <c r="Q12" s="179" t="s">
        <v>276</v>
      </c>
      <c r="R12" s="180" t="s">
        <v>277</v>
      </c>
    </row>
    <row r="13" spans="2:18">
      <c r="C13" s="56"/>
      <c r="E13" s="5"/>
      <c r="F13" s="5"/>
      <c r="G13" s="5"/>
      <c r="H13" s="5"/>
      <c r="I13" s="5"/>
      <c r="J13" s="5"/>
      <c r="K13" s="5"/>
      <c r="L13" s="58"/>
      <c r="P13" s="146"/>
      <c r="Q13" s="5">
        <v>3.9899999999999996E-3</v>
      </c>
      <c r="R13" s="157">
        <v>8.8000000000000003E-4</v>
      </c>
    </row>
    <row r="14" spans="2:18">
      <c r="C14" s="56"/>
      <c r="D14" s="5" t="s">
        <v>279</v>
      </c>
      <c r="E14" s="5" t="s">
        <v>276</v>
      </c>
      <c r="F14" s="5" t="s">
        <v>277</v>
      </c>
      <c r="G14" s="5"/>
      <c r="H14" s="5"/>
      <c r="I14" s="5" t="s">
        <v>279</v>
      </c>
      <c r="J14" s="5" t="s">
        <v>276</v>
      </c>
      <c r="K14" s="5" t="s">
        <v>277</v>
      </c>
      <c r="L14" s="58"/>
      <c r="P14" s="146"/>
      <c r="Q14" s="5">
        <v>3.3999999999999998E-3</v>
      </c>
      <c r="R14" s="157">
        <v>4.0999999999999999E-4</v>
      </c>
    </row>
    <row r="15" spans="2:18">
      <c r="C15" s="56"/>
      <c r="E15" s="5">
        <v>23.95</v>
      </c>
      <c r="F15" s="5">
        <v>25.83</v>
      </c>
      <c r="G15" s="5"/>
      <c r="H15" s="5"/>
      <c r="I15" s="5"/>
      <c r="J15" s="181">
        <f>(2^E9)/(2^E18)</f>
        <v>3.9975542656124127E-3</v>
      </c>
      <c r="K15" s="181">
        <f>(2^F9)/(2^F18)</f>
        <v>8.8012740489338691E-4</v>
      </c>
      <c r="L15" s="58"/>
      <c r="P15" s="146"/>
      <c r="Q15" s="5">
        <v>3.3E-3</v>
      </c>
      <c r="R15" s="157">
        <v>5.2999999999999998E-4</v>
      </c>
    </row>
    <row r="16" spans="2:18">
      <c r="C16" s="56"/>
      <c r="E16" s="5">
        <v>23.7</v>
      </c>
      <c r="F16" s="5">
        <v>25.98</v>
      </c>
      <c r="G16" s="5"/>
      <c r="H16" s="5"/>
      <c r="I16" s="5"/>
      <c r="J16" s="5"/>
      <c r="K16" s="5"/>
      <c r="L16" s="58"/>
      <c r="P16" s="146"/>
      <c r="Q16" s="5">
        <v>3.2000000000000002E-3</v>
      </c>
      <c r="R16" s="157">
        <v>7.2999999999999996E-4</v>
      </c>
    </row>
    <row r="17" spans="3:18">
      <c r="C17" s="56"/>
      <c r="E17" s="5">
        <v>23.89</v>
      </c>
      <c r="F17" s="5">
        <v>25.87</v>
      </c>
      <c r="G17" s="5"/>
      <c r="H17" s="5"/>
      <c r="I17" s="5"/>
      <c r="J17" s="5"/>
      <c r="K17" s="5"/>
      <c r="L17" s="58"/>
      <c r="P17" s="146"/>
      <c r="Q17" s="5">
        <v>3.8E-3</v>
      </c>
      <c r="R17" s="157">
        <v>6.8000000000000005E-4</v>
      </c>
    </row>
    <row r="18" spans="3:18">
      <c r="C18" s="56"/>
      <c r="D18" t="s">
        <v>19</v>
      </c>
      <c r="E18" s="6">
        <f>AVERAGE(E15:E17)</f>
        <v>23.846666666666664</v>
      </c>
      <c r="F18" s="6">
        <f>AVERAGE(F15:F17)</f>
        <v>25.893333333333334</v>
      </c>
      <c r="G18" s="5"/>
      <c r="H18" s="5"/>
      <c r="I18" s="5"/>
      <c r="J18" s="6"/>
      <c r="K18" s="6"/>
      <c r="L18" s="58"/>
      <c r="P18" s="144" t="s">
        <v>19</v>
      </c>
      <c r="Q18" s="182">
        <f>AVERAGE(Q13:Q17)</f>
        <v>3.5379999999999995E-3</v>
      </c>
      <c r="R18" s="183">
        <f>AVERAGE(R13:R17)</f>
        <v>6.4600000000000009E-4</v>
      </c>
    </row>
    <row r="19" spans="3:18" ht="15.75" thickBot="1">
      <c r="C19" s="56"/>
      <c r="D19" t="s">
        <v>49</v>
      </c>
      <c r="E19" s="6">
        <f>STDEV(E15:E17)</f>
        <v>0.13051181300301282</v>
      </c>
      <c r="F19" s="6">
        <f>STDEV(F15:F17)</f>
        <v>7.7674534651541075E-2</v>
      </c>
      <c r="G19" s="5"/>
      <c r="H19" s="5"/>
      <c r="I19" s="5"/>
      <c r="J19" s="5"/>
      <c r="K19" s="5"/>
      <c r="L19" s="58"/>
      <c r="P19" s="184" t="s">
        <v>5</v>
      </c>
      <c r="Q19" s="185">
        <f>STDEV(Q13:Q17)/SQRT(5)</f>
        <v>1.5213152204589285E-4</v>
      </c>
      <c r="R19" s="186">
        <f>STDEV(R13:R17)/SQRT(5)</f>
        <v>8.1277303104864397E-5</v>
      </c>
    </row>
    <row r="20" spans="3:18" ht="15.75" thickBot="1">
      <c r="C20" s="65"/>
      <c r="D20" s="66"/>
      <c r="E20" s="187"/>
      <c r="F20" s="187"/>
      <c r="G20" s="187"/>
      <c r="H20" s="187"/>
      <c r="I20" s="187"/>
      <c r="J20" s="187"/>
      <c r="K20" s="187"/>
      <c r="L20" s="68"/>
      <c r="Q20" s="5"/>
      <c r="R20" s="5"/>
    </row>
    <row r="21" spans="3:18">
      <c r="Q21" s="5"/>
      <c r="R21" s="5"/>
    </row>
    <row r="22" spans="3:18">
      <c r="Q22" s="5"/>
      <c r="R22" s="5"/>
    </row>
    <row r="23" spans="3:18">
      <c r="Q23" s="5"/>
      <c r="R23" s="5"/>
    </row>
    <row r="24" spans="3:18" ht="15.75" thickBot="1">
      <c r="Q24" s="5"/>
      <c r="R24" s="5"/>
    </row>
    <row r="25" spans="3:18">
      <c r="C25" s="177" t="s">
        <v>145</v>
      </c>
      <c r="D25" s="53"/>
      <c r="E25" s="53"/>
      <c r="F25" s="53"/>
      <c r="G25" s="53"/>
      <c r="H25" s="53"/>
      <c r="I25" s="53"/>
      <c r="J25" s="53"/>
      <c r="K25" s="53"/>
      <c r="L25" s="55"/>
      <c r="Q25" s="5"/>
      <c r="R25" s="5"/>
    </row>
    <row r="26" spans="3:18">
      <c r="C26" s="56"/>
      <c r="D26" t="s">
        <v>141</v>
      </c>
      <c r="E26" s="5" t="s">
        <v>276</v>
      </c>
      <c r="F26" s="5" t="s">
        <v>277</v>
      </c>
      <c r="G26" s="5"/>
      <c r="H26" s="5"/>
      <c r="I26" s="5"/>
      <c r="J26" s="5"/>
      <c r="K26" s="5"/>
      <c r="L26" s="58"/>
      <c r="Q26" s="5"/>
      <c r="R26" s="5"/>
    </row>
    <row r="27" spans="3:18">
      <c r="C27" s="56"/>
      <c r="E27" s="5">
        <v>15.41</v>
      </c>
      <c r="F27" s="5">
        <v>15.33</v>
      </c>
      <c r="G27" s="5"/>
      <c r="H27" s="5"/>
      <c r="I27" s="5"/>
      <c r="J27" s="5"/>
      <c r="K27" s="5"/>
      <c r="L27" s="58"/>
      <c r="Q27" s="5"/>
      <c r="R27" s="5"/>
    </row>
    <row r="28" spans="3:18">
      <c r="C28" s="56"/>
      <c r="E28" s="5">
        <v>15.22</v>
      </c>
      <c r="F28" s="5">
        <v>15.34</v>
      </c>
      <c r="G28" s="5"/>
      <c r="H28" s="5"/>
      <c r="I28" s="5"/>
      <c r="J28" s="5"/>
      <c r="K28" s="5"/>
      <c r="L28" s="58"/>
      <c r="Q28" s="5"/>
      <c r="R28" s="5"/>
    </row>
    <row r="29" spans="3:18">
      <c r="C29" s="56"/>
      <c r="E29" s="5">
        <v>15.14</v>
      </c>
      <c r="F29" s="5">
        <v>15.65</v>
      </c>
      <c r="G29" s="5"/>
      <c r="H29" s="5"/>
      <c r="I29" s="5"/>
      <c r="J29" s="5"/>
      <c r="K29" s="5"/>
      <c r="L29" s="58"/>
      <c r="Q29" s="5"/>
      <c r="R29" s="5"/>
    </row>
    <row r="30" spans="3:18">
      <c r="C30" s="56"/>
      <c r="D30" t="s">
        <v>19</v>
      </c>
      <c r="E30" s="6">
        <f>AVERAGE(E27:E29)</f>
        <v>15.256666666666668</v>
      </c>
      <c r="F30" s="6">
        <f>AVERAGE(F27:F29)</f>
        <v>15.44</v>
      </c>
      <c r="G30" s="5"/>
      <c r="H30" s="5"/>
      <c r="I30" s="5"/>
      <c r="J30" s="5"/>
      <c r="K30" s="5"/>
      <c r="L30" s="58"/>
      <c r="Q30" s="5"/>
      <c r="R30" s="5"/>
    </row>
    <row r="31" spans="3:18">
      <c r="C31" s="56"/>
      <c r="D31" t="s">
        <v>49</v>
      </c>
      <c r="E31" s="6">
        <f>STDEV(E27:E29)</f>
        <v>0.13868429375143124</v>
      </c>
      <c r="F31" s="6">
        <f>STDEV(F27:F29)</f>
        <v>0.18193405398660273</v>
      </c>
      <c r="G31" s="5"/>
      <c r="H31" s="5"/>
      <c r="I31" s="5"/>
      <c r="J31" s="5"/>
      <c r="K31" s="5"/>
      <c r="L31" s="58"/>
      <c r="Q31" s="5"/>
      <c r="R31" s="5"/>
    </row>
    <row r="32" spans="3:18">
      <c r="C32" s="56"/>
      <c r="E32" s="5"/>
      <c r="F32" s="5"/>
      <c r="G32" s="5"/>
      <c r="H32" s="5"/>
      <c r="I32" s="5"/>
      <c r="J32" s="5"/>
      <c r="K32" s="5"/>
      <c r="L32" s="58"/>
      <c r="Q32" s="5"/>
      <c r="R32" s="5"/>
    </row>
    <row r="33" spans="3:18">
      <c r="C33" s="56"/>
      <c r="E33" s="5"/>
      <c r="F33" s="5"/>
      <c r="G33" s="5"/>
      <c r="H33" s="5"/>
      <c r="I33" s="5"/>
      <c r="J33" s="5"/>
      <c r="K33" s="5"/>
      <c r="L33" s="58"/>
      <c r="Q33" s="5"/>
      <c r="R33" s="5"/>
    </row>
    <row r="34" spans="3:18">
      <c r="C34" s="56"/>
      <c r="E34" s="5"/>
      <c r="F34" s="5"/>
      <c r="G34" s="5"/>
      <c r="H34" s="5"/>
      <c r="I34" s="5"/>
      <c r="J34" s="5"/>
      <c r="K34" s="5"/>
      <c r="L34" s="58"/>
      <c r="Q34" s="5"/>
      <c r="R34" s="5"/>
    </row>
    <row r="35" spans="3:18">
      <c r="C35" s="56"/>
      <c r="D35" t="s">
        <v>278</v>
      </c>
      <c r="E35" s="5" t="s">
        <v>276</v>
      </c>
      <c r="F35" s="5" t="s">
        <v>277</v>
      </c>
      <c r="G35" s="5"/>
      <c r="H35" s="5"/>
      <c r="I35" s="5" t="s">
        <v>278</v>
      </c>
      <c r="J35" s="5" t="s">
        <v>276</v>
      </c>
      <c r="K35" s="5" t="s">
        <v>277</v>
      </c>
      <c r="L35" s="58"/>
      <c r="Q35" s="5"/>
      <c r="R35" s="5"/>
    </row>
    <row r="36" spans="3:18">
      <c r="C36" s="56"/>
      <c r="E36" s="5">
        <v>23.29</v>
      </c>
      <c r="F36" s="5">
        <v>26.72</v>
      </c>
      <c r="G36" s="5"/>
      <c r="H36" s="5"/>
      <c r="I36" s="5"/>
      <c r="J36" s="188">
        <f>(2^E30)/(2^E39)</f>
        <v>3.377098559796348E-3</v>
      </c>
      <c r="K36" s="188">
        <f>(2^F30)/(2^F39)</f>
        <v>4.1344985955201662E-4</v>
      </c>
      <c r="L36" s="58"/>
      <c r="Q36" s="5"/>
      <c r="R36" s="5"/>
    </row>
    <row r="37" spans="3:18">
      <c r="C37" s="56"/>
      <c r="E37" s="5">
        <v>23.45</v>
      </c>
      <c r="F37" s="5">
        <v>26.54</v>
      </c>
      <c r="G37" s="5"/>
      <c r="H37" s="5"/>
      <c r="I37" s="5"/>
      <c r="J37" s="5"/>
      <c r="K37" s="5"/>
      <c r="L37" s="58"/>
      <c r="Q37" s="5"/>
      <c r="R37" s="5"/>
    </row>
    <row r="38" spans="3:18">
      <c r="C38" s="56"/>
      <c r="E38" s="5">
        <v>23.66</v>
      </c>
      <c r="F38" s="5">
        <v>26.78</v>
      </c>
      <c r="G38" s="5"/>
      <c r="H38" s="5"/>
      <c r="I38" s="5"/>
      <c r="J38" s="5"/>
      <c r="K38" s="5"/>
      <c r="L38" s="58"/>
      <c r="Q38" s="5"/>
      <c r="R38" s="5"/>
    </row>
    <row r="39" spans="3:18">
      <c r="C39" s="56"/>
      <c r="D39" t="s">
        <v>19</v>
      </c>
      <c r="E39" s="6">
        <f>AVERAGE(E36:E38)</f>
        <v>23.466666666666665</v>
      </c>
      <c r="F39" s="6">
        <f>AVERAGE(F36:F38)</f>
        <v>26.679999999999996</v>
      </c>
      <c r="G39" s="5"/>
      <c r="H39" s="5"/>
      <c r="I39" s="5"/>
      <c r="J39" s="6"/>
      <c r="K39" s="6"/>
      <c r="L39" s="58"/>
      <c r="Q39" s="5"/>
      <c r="R39" s="5"/>
    </row>
    <row r="40" spans="3:18">
      <c r="C40" s="56"/>
      <c r="D40" t="s">
        <v>49</v>
      </c>
      <c r="E40" s="6">
        <f>STDEV(E36:E38)</f>
        <v>0.18556220879622426</v>
      </c>
      <c r="F40" s="6">
        <f>STDEV(F36:F38)</f>
        <v>0.12489995996796871</v>
      </c>
      <c r="G40" s="5"/>
      <c r="H40" s="5"/>
      <c r="I40" s="5"/>
      <c r="J40" s="5"/>
      <c r="K40" s="5"/>
      <c r="L40" s="58"/>
      <c r="Q40" s="5"/>
      <c r="R40" s="5"/>
    </row>
    <row r="41" spans="3:18" ht="15.75" thickBot="1">
      <c r="C41" s="65"/>
      <c r="D41" s="66"/>
      <c r="E41" s="187"/>
      <c r="F41" s="187"/>
      <c r="G41" s="187"/>
      <c r="H41" s="187"/>
      <c r="I41" s="187"/>
      <c r="J41" s="187"/>
      <c r="K41" s="187"/>
      <c r="L41" s="68"/>
      <c r="Q41" s="5"/>
      <c r="R41" s="5"/>
    </row>
    <row r="42" spans="3:18">
      <c r="Q42" s="5"/>
      <c r="R42" s="5"/>
    </row>
    <row r="43" spans="3:18">
      <c r="Q43" s="5"/>
      <c r="R43" s="5"/>
    </row>
    <row r="44" spans="3:18" ht="15.75" thickBot="1">
      <c r="Q44" s="5"/>
      <c r="R44" s="5"/>
    </row>
    <row r="45" spans="3:18">
      <c r="C45" s="177" t="s">
        <v>146</v>
      </c>
      <c r="D45" s="53"/>
      <c r="E45" s="53"/>
      <c r="F45" s="53"/>
      <c r="G45" s="53"/>
      <c r="H45" s="53"/>
      <c r="I45" s="53"/>
      <c r="J45" s="53"/>
      <c r="K45" s="53"/>
      <c r="L45" s="55"/>
      <c r="Q45" s="5"/>
      <c r="R45" s="5"/>
    </row>
    <row r="46" spans="3:18">
      <c r="C46" s="56"/>
      <c r="D46" t="s">
        <v>141</v>
      </c>
      <c r="E46" s="5" t="s">
        <v>276</v>
      </c>
      <c r="F46" s="5" t="s">
        <v>277</v>
      </c>
      <c r="G46" s="5"/>
      <c r="H46" s="5"/>
      <c r="I46" s="5"/>
      <c r="J46" s="5"/>
      <c r="K46" s="5"/>
      <c r="L46" s="58"/>
      <c r="Q46" s="5"/>
      <c r="R46" s="5"/>
    </row>
    <row r="47" spans="3:18">
      <c r="C47" s="56"/>
      <c r="E47" s="5">
        <v>15.34</v>
      </c>
      <c r="F47" s="5">
        <v>15.3</v>
      </c>
      <c r="G47" s="5"/>
      <c r="H47" s="5"/>
      <c r="I47" s="5"/>
      <c r="J47" s="5"/>
      <c r="K47" s="5"/>
      <c r="L47" s="58"/>
      <c r="Q47" s="5"/>
      <c r="R47" s="5"/>
    </row>
    <row r="48" spans="3:18">
      <c r="C48" s="56"/>
      <c r="E48" s="5">
        <v>15.45</v>
      </c>
      <c r="F48" s="5">
        <v>15.11</v>
      </c>
      <c r="G48" s="5"/>
      <c r="H48" s="5"/>
      <c r="I48" s="5"/>
      <c r="J48" s="5"/>
      <c r="K48" s="5"/>
      <c r="L48" s="58"/>
      <c r="Q48" s="5"/>
      <c r="R48" s="5"/>
    </row>
    <row r="49" spans="3:18">
      <c r="C49" s="56"/>
      <c r="E49" s="5">
        <v>15.14</v>
      </c>
      <c r="F49" s="5">
        <v>15.09</v>
      </c>
      <c r="G49" s="5"/>
      <c r="H49" s="5"/>
      <c r="I49" s="5"/>
      <c r="J49" s="5"/>
      <c r="K49" s="5"/>
      <c r="L49" s="58"/>
      <c r="Q49" s="5"/>
      <c r="R49" s="5"/>
    </row>
    <row r="50" spans="3:18">
      <c r="C50" s="56"/>
      <c r="D50" t="s">
        <v>19</v>
      </c>
      <c r="E50" s="6">
        <f>AVERAGE(E47:E49)</f>
        <v>15.31</v>
      </c>
      <c r="F50" s="6">
        <f>AVERAGE(F47:F49)</f>
        <v>15.166666666666666</v>
      </c>
      <c r="G50" s="5"/>
      <c r="H50" s="5"/>
      <c r="I50" s="5"/>
      <c r="J50" s="5"/>
      <c r="K50" s="5"/>
      <c r="L50" s="58"/>
      <c r="Q50" s="5"/>
      <c r="R50" s="5"/>
    </row>
    <row r="51" spans="3:18">
      <c r="C51" s="56"/>
      <c r="D51" t="s">
        <v>49</v>
      </c>
      <c r="E51" s="6">
        <f>STDEV(E47:E49)</f>
        <v>0.15716233645501648</v>
      </c>
      <c r="F51" s="6">
        <f>STDEV(F47:F49)</f>
        <v>0.11590225767142533</v>
      </c>
      <c r="G51" s="5"/>
      <c r="H51" s="5"/>
      <c r="I51" s="5"/>
      <c r="J51" s="5"/>
      <c r="K51" s="5"/>
      <c r="L51" s="58"/>
      <c r="Q51" s="5"/>
      <c r="R51" s="5"/>
    </row>
    <row r="52" spans="3:18">
      <c r="C52" s="56"/>
      <c r="E52" s="5"/>
      <c r="F52" s="5"/>
      <c r="G52" s="5"/>
      <c r="H52" s="5"/>
      <c r="I52" s="5"/>
      <c r="J52" s="5"/>
      <c r="K52" s="5"/>
      <c r="L52" s="58"/>
      <c r="Q52" s="5"/>
      <c r="R52" s="5"/>
    </row>
    <row r="53" spans="3:18">
      <c r="C53" s="56"/>
      <c r="E53" s="5"/>
      <c r="F53" s="5"/>
      <c r="G53" s="5"/>
      <c r="H53" s="5"/>
      <c r="I53" s="5"/>
      <c r="J53" s="5"/>
      <c r="K53" s="5"/>
      <c r="L53" s="58"/>
      <c r="Q53" s="5"/>
      <c r="R53" s="5"/>
    </row>
    <row r="54" spans="3:18">
      <c r="C54" s="56"/>
      <c r="E54" s="5"/>
      <c r="F54" s="5"/>
      <c r="G54" s="5"/>
      <c r="H54" s="5"/>
      <c r="I54" s="5"/>
      <c r="J54" s="5"/>
      <c r="K54" s="5"/>
      <c r="L54" s="58"/>
      <c r="Q54" s="5"/>
      <c r="R54" s="5"/>
    </row>
    <row r="55" spans="3:18">
      <c r="C55" s="56"/>
      <c r="D55" t="s">
        <v>278</v>
      </c>
      <c r="E55" s="5" t="s">
        <v>276</v>
      </c>
      <c r="F55" s="5" t="s">
        <v>277</v>
      </c>
      <c r="G55" s="5"/>
      <c r="H55" s="5"/>
      <c r="I55" s="5" t="s">
        <v>278</v>
      </c>
      <c r="J55" s="5" t="s">
        <v>276</v>
      </c>
      <c r="K55" s="5" t="s">
        <v>277</v>
      </c>
      <c r="L55" s="58"/>
      <c r="Q55" s="5"/>
      <c r="R55" s="5"/>
    </row>
    <row r="56" spans="3:18">
      <c r="C56" s="56"/>
      <c r="E56" s="5">
        <v>23.51</v>
      </c>
      <c r="F56" s="5">
        <v>25.97</v>
      </c>
      <c r="G56" s="5"/>
      <c r="H56" s="5"/>
      <c r="I56" s="5"/>
      <c r="J56" s="188">
        <f>(2^E50)/(2^E59)</f>
        <v>3.3152498879262665E-3</v>
      </c>
      <c r="K56" s="188">
        <f>(2^F50)/(2^F59)</f>
        <v>5.2818587210942658E-4</v>
      </c>
      <c r="L56" s="58"/>
      <c r="Q56" s="5"/>
      <c r="R56" s="5"/>
    </row>
    <row r="57" spans="3:18">
      <c r="C57" s="56"/>
      <c r="E57" s="5">
        <v>23.66</v>
      </c>
      <c r="F57" s="5">
        <v>26.13</v>
      </c>
      <c r="G57" s="5"/>
      <c r="H57" s="5"/>
      <c r="I57" s="5"/>
      <c r="J57" s="5"/>
      <c r="K57" s="5"/>
      <c r="L57" s="58"/>
      <c r="Q57" s="5"/>
      <c r="R57" s="5"/>
    </row>
    <row r="58" spans="3:18">
      <c r="C58" s="56"/>
      <c r="E58" s="5">
        <v>23.47</v>
      </c>
      <c r="F58" s="5">
        <v>26.06</v>
      </c>
      <c r="G58" s="5"/>
      <c r="H58" s="5"/>
      <c r="I58" s="5"/>
      <c r="J58" s="5"/>
      <c r="K58" s="5"/>
      <c r="L58" s="58"/>
      <c r="Q58" s="5"/>
      <c r="R58" s="5"/>
    </row>
    <row r="59" spans="3:18">
      <c r="C59" s="56"/>
      <c r="D59" t="s">
        <v>19</v>
      </c>
      <c r="E59" s="6">
        <f>AVERAGE(E56:E58)</f>
        <v>23.546666666666667</v>
      </c>
      <c r="F59" s="6">
        <f>AVERAGE(F56:F58)</f>
        <v>26.053333333333331</v>
      </c>
      <c r="G59" s="5"/>
      <c r="H59" s="5"/>
      <c r="I59" s="5"/>
      <c r="J59" s="6"/>
      <c r="K59" s="6"/>
      <c r="L59" s="58"/>
      <c r="Q59" s="5"/>
      <c r="R59" s="5"/>
    </row>
    <row r="60" spans="3:18">
      <c r="C60" s="56"/>
      <c r="D60" t="s">
        <v>49</v>
      </c>
      <c r="E60" s="6">
        <f>STDEV(E56:E58)</f>
        <v>0.10016652800877836</v>
      </c>
      <c r="F60" s="6">
        <f>STDEV(F56:F58)</f>
        <v>8.0208062770106489E-2</v>
      </c>
      <c r="G60" s="5"/>
      <c r="H60" s="5"/>
      <c r="I60" s="5"/>
      <c r="J60" s="5"/>
      <c r="K60" s="5"/>
      <c r="L60" s="58"/>
      <c r="Q60" s="5"/>
      <c r="R60" s="5"/>
    </row>
    <row r="61" spans="3:18" ht="15.75" thickBot="1">
      <c r="C61" s="65"/>
      <c r="D61" s="66"/>
      <c r="E61" s="187"/>
      <c r="F61" s="187"/>
      <c r="G61" s="187"/>
      <c r="H61" s="187"/>
      <c r="I61" s="187"/>
      <c r="J61" s="187"/>
      <c r="K61" s="187"/>
      <c r="L61" s="68"/>
      <c r="Q61" s="5"/>
      <c r="R61" s="5"/>
    </row>
    <row r="62" spans="3:18">
      <c r="Q62" s="5"/>
      <c r="R62" s="5"/>
    </row>
    <row r="63" spans="3:18" ht="15.75" thickBot="1">
      <c r="Q63" s="5"/>
      <c r="R63" s="5"/>
    </row>
    <row r="64" spans="3:18">
      <c r="C64" s="177" t="s">
        <v>280</v>
      </c>
      <c r="D64" s="53"/>
      <c r="E64" s="53"/>
      <c r="F64" s="53"/>
      <c r="G64" s="53"/>
      <c r="H64" s="53"/>
      <c r="I64" s="53"/>
      <c r="J64" s="53"/>
      <c r="K64" s="53"/>
      <c r="L64" s="55"/>
      <c r="Q64" s="5"/>
      <c r="R64" s="5"/>
    </row>
    <row r="65" spans="3:18">
      <c r="C65" s="56"/>
      <c r="D65" t="s">
        <v>141</v>
      </c>
      <c r="E65" s="5" t="s">
        <v>276</v>
      </c>
      <c r="F65" s="5" t="s">
        <v>277</v>
      </c>
      <c r="G65" s="5"/>
      <c r="H65" s="5"/>
      <c r="I65" s="5"/>
      <c r="J65" s="5"/>
      <c r="K65" s="5"/>
      <c r="L65" s="58"/>
      <c r="Q65" s="5"/>
      <c r="R65" s="5"/>
    </row>
    <row r="66" spans="3:18">
      <c r="C66" s="56"/>
      <c r="E66" s="5">
        <v>14.89</v>
      </c>
      <c r="F66" s="5">
        <v>15.51</v>
      </c>
      <c r="G66" s="5"/>
      <c r="H66" s="5"/>
      <c r="I66" s="5"/>
      <c r="J66" s="5"/>
      <c r="K66" s="5"/>
      <c r="L66" s="58"/>
      <c r="Q66" s="5"/>
      <c r="R66" s="5"/>
    </row>
    <row r="67" spans="3:18">
      <c r="C67" s="56"/>
      <c r="E67" s="5">
        <v>14.99</v>
      </c>
      <c r="F67" s="5">
        <v>15.7</v>
      </c>
      <c r="G67" s="5"/>
      <c r="H67" s="5"/>
      <c r="I67" s="5"/>
      <c r="J67" s="5"/>
      <c r="K67" s="5"/>
      <c r="L67" s="58"/>
      <c r="Q67" s="5"/>
      <c r="R67" s="5"/>
    </row>
    <row r="68" spans="3:18">
      <c r="C68" s="56"/>
      <c r="E68" s="5">
        <v>14.74</v>
      </c>
      <c r="F68" s="5">
        <v>15.31</v>
      </c>
      <c r="G68" s="5"/>
      <c r="H68" s="5"/>
      <c r="I68" s="5"/>
      <c r="J68" s="5"/>
      <c r="K68" s="5"/>
      <c r="L68" s="58"/>
      <c r="Q68" s="5"/>
      <c r="R68" s="5"/>
    </row>
    <row r="69" spans="3:18">
      <c r="C69" s="56"/>
      <c r="D69" t="s">
        <v>19</v>
      </c>
      <c r="E69" s="6">
        <f>AVERAGE(E66:E68)</f>
        <v>14.873333333333335</v>
      </c>
      <c r="F69" s="6">
        <f>AVERAGE(F66:F68)</f>
        <v>15.506666666666668</v>
      </c>
      <c r="G69" s="5"/>
      <c r="H69" s="5"/>
      <c r="I69" s="5"/>
      <c r="J69" s="5"/>
      <c r="K69" s="5"/>
      <c r="L69" s="58"/>
      <c r="Q69" s="5"/>
      <c r="R69" s="5"/>
    </row>
    <row r="70" spans="3:18">
      <c r="C70" s="56"/>
      <c r="D70" t="s">
        <v>49</v>
      </c>
      <c r="E70" s="6">
        <f>STDEV(E66:E68)</f>
        <v>0.12583057392117919</v>
      </c>
      <c r="F70" s="6">
        <f>STDEV(F66:F68)</f>
        <v>0.19502136635080039</v>
      </c>
      <c r="G70" s="5"/>
      <c r="H70" s="5"/>
      <c r="I70" s="5"/>
      <c r="J70" s="5"/>
      <c r="K70" s="5"/>
      <c r="L70" s="58"/>
      <c r="Q70" s="5"/>
      <c r="R70" s="5"/>
    </row>
    <row r="71" spans="3:18">
      <c r="C71" s="56"/>
      <c r="E71" s="5"/>
      <c r="F71" s="5"/>
      <c r="G71" s="5"/>
      <c r="H71" s="5"/>
      <c r="I71" s="5"/>
      <c r="J71" s="5"/>
      <c r="K71" s="5"/>
      <c r="L71" s="58"/>
      <c r="Q71" s="5"/>
      <c r="R71" s="5"/>
    </row>
    <row r="72" spans="3:18">
      <c r="C72" s="56"/>
      <c r="E72" s="5"/>
      <c r="F72" s="5"/>
      <c r="G72" s="5"/>
      <c r="H72" s="5"/>
      <c r="I72" s="5"/>
      <c r="J72" s="5"/>
      <c r="K72" s="5"/>
      <c r="L72" s="58"/>
      <c r="Q72" s="5"/>
      <c r="R72" s="5"/>
    </row>
    <row r="73" spans="3:18">
      <c r="C73" s="56"/>
      <c r="E73" s="5"/>
      <c r="F73" s="5"/>
      <c r="G73" s="5"/>
      <c r="H73" s="5"/>
      <c r="I73" s="5"/>
      <c r="J73" s="5"/>
      <c r="K73" s="5"/>
      <c r="L73" s="58"/>
      <c r="Q73" s="5"/>
      <c r="R73" s="5"/>
    </row>
    <row r="74" spans="3:18">
      <c r="C74" s="56"/>
      <c r="D74" t="s">
        <v>278</v>
      </c>
      <c r="E74" s="5" t="s">
        <v>276</v>
      </c>
      <c r="F74" s="5" t="s">
        <v>277</v>
      </c>
      <c r="G74" s="5"/>
      <c r="H74" s="5"/>
      <c r="I74" s="5" t="s">
        <v>278</v>
      </c>
      <c r="J74" s="5" t="s">
        <v>276</v>
      </c>
      <c r="K74" s="5" t="s">
        <v>277</v>
      </c>
      <c r="L74" s="58"/>
      <c r="Q74" s="5"/>
      <c r="R74" s="5"/>
    </row>
    <row r="75" spans="3:18">
      <c r="C75" s="56"/>
      <c r="E75" s="5">
        <v>23.04</v>
      </c>
      <c r="F75" s="5">
        <v>25.87</v>
      </c>
      <c r="G75" s="5"/>
      <c r="H75" s="5"/>
      <c r="I75" s="5"/>
      <c r="J75" s="188">
        <f>(2^E69)/(2^E78)</f>
        <v>3.1728609232665457E-3</v>
      </c>
      <c r="K75" s="188">
        <f>(2^F69)/(2^F78)</f>
        <v>7.349837633843112E-4</v>
      </c>
      <c r="L75" s="58"/>
      <c r="Q75" s="5"/>
      <c r="R75" s="5"/>
    </row>
    <row r="76" spans="3:18">
      <c r="C76" s="56"/>
      <c r="E76" s="5">
        <v>23.16</v>
      </c>
      <c r="F76" s="5">
        <v>25.98</v>
      </c>
      <c r="G76" s="5"/>
      <c r="H76" s="5"/>
      <c r="I76" s="5"/>
      <c r="J76" s="5"/>
      <c r="K76" s="5"/>
      <c r="L76" s="58"/>
      <c r="Q76" s="5"/>
      <c r="R76" s="5"/>
    </row>
    <row r="77" spans="3:18">
      <c r="C77" s="56"/>
      <c r="E77" s="5">
        <v>23.32</v>
      </c>
      <c r="F77" s="5">
        <v>25.9</v>
      </c>
      <c r="G77" s="5"/>
      <c r="H77" s="5"/>
      <c r="I77" s="5"/>
      <c r="J77" s="5"/>
      <c r="K77" s="5"/>
      <c r="L77" s="58"/>
      <c r="Q77" s="5"/>
      <c r="R77" s="5"/>
    </row>
    <row r="78" spans="3:18">
      <c r="C78" s="56"/>
      <c r="D78" t="s">
        <v>19</v>
      </c>
      <c r="E78" s="6">
        <f>AVERAGE(E75:E77)</f>
        <v>23.173333333333336</v>
      </c>
      <c r="F78" s="6">
        <f>AVERAGE(F75:F77)</f>
        <v>25.916666666666668</v>
      </c>
      <c r="G78" s="5"/>
      <c r="H78" s="5"/>
      <c r="I78" s="5"/>
      <c r="J78" s="6"/>
      <c r="K78" s="6"/>
      <c r="L78" s="58"/>
      <c r="Q78" s="5"/>
      <c r="R78" s="5"/>
    </row>
    <row r="79" spans="3:18">
      <c r="C79" s="56"/>
      <c r="D79" t="s">
        <v>49</v>
      </c>
      <c r="E79" s="6">
        <f>STDEV(E75:E77)</f>
        <v>0.14047538337137039</v>
      </c>
      <c r="F79" s="6">
        <f>STDEV(F75:F77)</f>
        <v>5.6862407030773304E-2</v>
      </c>
      <c r="G79" s="5"/>
      <c r="H79" s="5"/>
      <c r="I79" s="5"/>
      <c r="J79" s="5"/>
      <c r="K79" s="5"/>
      <c r="L79" s="58"/>
      <c r="Q79" s="5"/>
      <c r="R79" s="5"/>
    </row>
    <row r="80" spans="3:18" ht="15.75" thickBot="1">
      <c r="C80" s="65"/>
      <c r="D80" s="66"/>
      <c r="E80" s="187"/>
      <c r="F80" s="187"/>
      <c r="G80" s="187"/>
      <c r="H80" s="187"/>
      <c r="I80" s="187"/>
      <c r="J80" s="187"/>
      <c r="K80" s="187"/>
      <c r="L80" s="68"/>
      <c r="Q80" s="5"/>
      <c r="R80" s="5"/>
    </row>
    <row r="81" spans="3:18">
      <c r="Q81" s="5"/>
      <c r="R81" s="5"/>
    </row>
    <row r="82" spans="3:18" ht="15.75" thickBot="1">
      <c r="Q82" s="5"/>
      <c r="R82" s="5"/>
    </row>
    <row r="83" spans="3:18">
      <c r="C83" s="177" t="s">
        <v>281</v>
      </c>
      <c r="D83" s="53"/>
      <c r="E83" s="53"/>
      <c r="F83" s="53"/>
      <c r="G83" s="53"/>
      <c r="H83" s="53"/>
      <c r="I83" s="53"/>
      <c r="J83" s="53"/>
      <c r="K83" s="53"/>
      <c r="L83" s="55"/>
      <c r="Q83" s="5"/>
      <c r="R83" s="5"/>
    </row>
    <row r="84" spans="3:18">
      <c r="C84" s="56"/>
      <c r="D84" t="s">
        <v>141</v>
      </c>
      <c r="E84" s="5" t="s">
        <v>276</v>
      </c>
      <c r="F84" s="5" t="s">
        <v>277</v>
      </c>
      <c r="G84" s="5"/>
      <c r="H84" s="5"/>
      <c r="I84" s="5"/>
      <c r="J84" s="5"/>
      <c r="K84" s="5"/>
      <c r="L84" s="58"/>
      <c r="Q84" s="5"/>
      <c r="R84" s="5"/>
    </row>
    <row r="85" spans="3:18">
      <c r="C85" s="56"/>
      <c r="E85" s="5">
        <v>15.31</v>
      </c>
      <c r="F85" s="5">
        <v>15.4</v>
      </c>
      <c r="G85" s="5"/>
      <c r="H85" s="5"/>
      <c r="I85" s="5"/>
      <c r="J85" s="5"/>
      <c r="K85" s="5"/>
      <c r="L85" s="58"/>
      <c r="Q85" s="5"/>
      <c r="R85" s="5"/>
    </row>
    <row r="86" spans="3:18">
      <c r="C86" s="56"/>
      <c r="E86" s="5">
        <v>15.22</v>
      </c>
      <c r="F86" s="5">
        <v>15.31</v>
      </c>
      <c r="G86" s="5"/>
      <c r="H86" s="5"/>
      <c r="I86" s="5"/>
      <c r="J86" s="5"/>
      <c r="K86" s="5"/>
      <c r="L86" s="58"/>
      <c r="Q86" s="5"/>
      <c r="R86" s="5"/>
    </row>
    <row r="87" spans="3:18">
      <c r="C87" s="56"/>
      <c r="E87" s="5">
        <v>15.44</v>
      </c>
      <c r="F87" s="5">
        <v>15.29</v>
      </c>
      <c r="G87" s="5"/>
      <c r="H87" s="5"/>
      <c r="I87" s="5"/>
      <c r="J87" s="5"/>
      <c r="K87" s="5"/>
      <c r="L87" s="58"/>
      <c r="Q87" s="5"/>
      <c r="R87" s="5"/>
    </row>
    <row r="88" spans="3:18">
      <c r="C88" s="56"/>
      <c r="D88" t="s">
        <v>19</v>
      </c>
      <c r="E88" s="6">
        <f>AVERAGE(E85:E87)</f>
        <v>15.323333333333332</v>
      </c>
      <c r="F88" s="6">
        <f>AVERAGE(F85:F87)</f>
        <v>15.333333333333334</v>
      </c>
      <c r="G88" s="5"/>
      <c r="H88" s="5"/>
      <c r="I88" s="5"/>
      <c r="J88" s="5"/>
      <c r="K88" s="5"/>
      <c r="L88" s="58"/>
      <c r="Q88" s="5"/>
      <c r="R88" s="5"/>
    </row>
    <row r="89" spans="3:18">
      <c r="C89" s="56"/>
      <c r="D89" t="s">
        <v>49</v>
      </c>
      <c r="E89" s="6">
        <f>STDEV(E85:E87)</f>
        <v>0.11060440015357979</v>
      </c>
      <c r="F89" s="6">
        <f>STDEV(F85:F87)</f>
        <v>5.8594652770823576E-2</v>
      </c>
      <c r="G89" s="5"/>
      <c r="H89" s="5"/>
      <c r="I89" s="5"/>
      <c r="J89" s="5"/>
      <c r="K89" s="5"/>
      <c r="L89" s="58"/>
      <c r="Q89" s="5"/>
      <c r="R89" s="5"/>
    </row>
    <row r="90" spans="3:18">
      <c r="C90" s="56"/>
      <c r="E90" s="5"/>
      <c r="F90" s="5"/>
      <c r="G90" s="5"/>
      <c r="H90" s="5"/>
      <c r="I90" s="5"/>
      <c r="J90" s="5"/>
      <c r="K90" s="5"/>
      <c r="L90" s="58"/>
      <c r="Q90" s="5"/>
      <c r="R90" s="5"/>
    </row>
    <row r="91" spans="3:18">
      <c r="C91" s="56"/>
      <c r="E91" s="5"/>
      <c r="F91" s="5"/>
      <c r="G91" s="5"/>
      <c r="H91" s="5"/>
      <c r="I91" s="5"/>
      <c r="J91" s="5"/>
      <c r="K91" s="5"/>
      <c r="L91" s="58"/>
      <c r="Q91" s="5"/>
      <c r="R91" s="5"/>
    </row>
    <row r="92" spans="3:18">
      <c r="C92" s="56"/>
      <c r="D92" t="s">
        <v>278</v>
      </c>
      <c r="E92" s="5" t="s">
        <v>276</v>
      </c>
      <c r="F92" s="5" t="s">
        <v>277</v>
      </c>
      <c r="G92" s="5"/>
      <c r="H92" s="5"/>
      <c r="I92" s="5" t="s">
        <v>278</v>
      </c>
      <c r="J92" s="5" t="s">
        <v>276</v>
      </c>
      <c r="K92" s="5" t="s">
        <v>277</v>
      </c>
      <c r="L92" s="58"/>
      <c r="Q92" s="5"/>
      <c r="R92" s="5"/>
    </row>
    <row r="93" spans="3:18">
      <c r="C93" s="56"/>
      <c r="E93" s="5">
        <v>23.34</v>
      </c>
      <c r="F93" s="5">
        <v>25.87</v>
      </c>
      <c r="G93" s="5"/>
      <c r="H93" s="5"/>
      <c r="I93" s="5"/>
      <c r="J93" s="188">
        <f>(2^E88)/(2^E96)</f>
        <v>3.7994333883292334E-3</v>
      </c>
      <c r="K93" s="188">
        <f>(2^F88)/(2^F96)</f>
        <v>6.7788742699208553E-4</v>
      </c>
      <c r="L93" s="58"/>
      <c r="Q93" s="5"/>
      <c r="R93" s="5"/>
    </row>
    <row r="94" spans="3:18">
      <c r="C94" s="56"/>
      <c r="E94" s="5">
        <v>23.21</v>
      </c>
      <c r="F94" s="5">
        <v>25.91</v>
      </c>
      <c r="G94" s="5"/>
      <c r="H94" s="5"/>
      <c r="I94" s="5"/>
      <c r="J94" s="5"/>
      <c r="K94" s="5"/>
      <c r="L94" s="58"/>
      <c r="Q94" s="5"/>
      <c r="R94" s="5"/>
    </row>
    <row r="95" spans="3:18">
      <c r="C95" s="56"/>
      <c r="E95" s="5">
        <v>23.54</v>
      </c>
      <c r="F95" s="5">
        <v>25.8</v>
      </c>
      <c r="G95" s="5"/>
      <c r="H95" s="5"/>
      <c r="I95" s="5"/>
      <c r="J95" s="5"/>
      <c r="K95" s="5"/>
      <c r="L95" s="58"/>
      <c r="Q95" s="5"/>
      <c r="R95" s="5"/>
    </row>
    <row r="96" spans="3:18">
      <c r="C96" s="56"/>
      <c r="D96" t="s">
        <v>19</v>
      </c>
      <c r="E96" s="6">
        <f>AVERAGE(E93:E95)</f>
        <v>23.363333333333333</v>
      </c>
      <c r="F96" s="6">
        <f>AVERAGE(F93:F95)</f>
        <v>25.86</v>
      </c>
      <c r="G96" s="5"/>
      <c r="H96" s="5"/>
      <c r="I96" s="5"/>
      <c r="J96" s="6"/>
      <c r="K96" s="6"/>
      <c r="L96" s="58"/>
      <c r="Q96" s="5"/>
      <c r="R96" s="5"/>
    </row>
    <row r="97" spans="3:18">
      <c r="C97" s="56"/>
      <c r="D97" t="s">
        <v>49</v>
      </c>
      <c r="E97" s="6">
        <f>STDEV(E93:E95)</f>
        <v>0.16623276853055494</v>
      </c>
      <c r="F97" s="6">
        <f>STDEV(F93:F95)</f>
        <v>5.5677643628299987E-2</v>
      </c>
      <c r="G97" s="5"/>
      <c r="H97" s="5"/>
      <c r="I97" s="5"/>
      <c r="J97" s="5"/>
      <c r="K97" s="5"/>
      <c r="L97" s="58"/>
      <c r="Q97" s="5"/>
      <c r="R97" s="5"/>
    </row>
    <row r="98" spans="3:18" ht="15.75" thickBot="1">
      <c r="C98" s="65"/>
      <c r="D98" s="66"/>
      <c r="E98" s="187"/>
      <c r="F98" s="187"/>
      <c r="G98" s="187"/>
      <c r="H98" s="187"/>
      <c r="I98" s="187"/>
      <c r="J98" s="187"/>
      <c r="K98" s="187"/>
      <c r="L98" s="68"/>
      <c r="Q98" s="5"/>
      <c r="R98" s="5"/>
    </row>
    <row r="99" spans="3:18">
      <c r="Q99" s="5"/>
      <c r="R99" s="5"/>
    </row>
    <row r="100" spans="3:18">
      <c r="Q100" s="5"/>
      <c r="R100" s="5"/>
    </row>
    <row r="101" spans="3:18">
      <c r="Q101" s="5"/>
      <c r="R101" s="5"/>
    </row>
    <row r="102" spans="3:18">
      <c r="Q102" s="5"/>
      <c r="R102" s="5"/>
    </row>
    <row r="103" spans="3:18">
      <c r="Q103" s="5"/>
      <c r="R103" s="5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0CFAC-0524-4A04-A172-2636D62F9656}">
  <dimension ref="B3:M5"/>
  <sheetViews>
    <sheetView tabSelected="1" workbookViewId="0">
      <selection activeCell="P18" sqref="P18"/>
    </sheetView>
  </sheetViews>
  <sheetFormatPr defaultRowHeight="15"/>
  <sheetData>
    <row r="3" spans="2:13">
      <c r="B3" s="197" t="s">
        <v>25</v>
      </c>
      <c r="C3" s="197"/>
      <c r="D3" s="197"/>
      <c r="E3" s="197" t="s">
        <v>26</v>
      </c>
      <c r="F3" s="197"/>
      <c r="G3" s="197"/>
      <c r="H3" s="197" t="s">
        <v>27</v>
      </c>
      <c r="I3" s="197"/>
      <c r="J3" s="197"/>
      <c r="K3" s="197" t="s">
        <v>274</v>
      </c>
      <c r="L3" s="197"/>
      <c r="M3" s="197"/>
    </row>
    <row r="4" spans="2:13">
      <c r="B4" s="46" t="s">
        <v>217</v>
      </c>
      <c r="C4" s="46" t="s">
        <v>218</v>
      </c>
      <c r="D4" s="46">
        <v>3</v>
      </c>
      <c r="E4" s="46" t="s">
        <v>217</v>
      </c>
      <c r="F4" s="46" t="s">
        <v>218</v>
      </c>
      <c r="G4" s="46">
        <v>3</v>
      </c>
      <c r="H4" s="46" t="s">
        <v>217</v>
      </c>
      <c r="I4" s="46" t="s">
        <v>218</v>
      </c>
      <c r="J4" s="46">
        <v>3</v>
      </c>
      <c r="K4" s="46" t="s">
        <v>217</v>
      </c>
      <c r="L4" s="46" t="s">
        <v>218</v>
      </c>
      <c r="M4" s="46">
        <v>3</v>
      </c>
    </row>
    <row r="5" spans="2:13">
      <c r="B5" s="47">
        <v>2.4000000000000001E-4</v>
      </c>
      <c r="C5" s="47">
        <v>3.0000000000000001E-5</v>
      </c>
      <c r="D5" s="47">
        <v>3</v>
      </c>
      <c r="E5" s="47">
        <v>2.63E-4</v>
      </c>
      <c r="F5" s="47">
        <v>2.0000000000000002E-5</v>
      </c>
      <c r="G5" s="47">
        <v>3</v>
      </c>
      <c r="H5" s="47">
        <v>2.7E-4</v>
      </c>
      <c r="I5" s="47">
        <v>2.0000000000000002E-5</v>
      </c>
      <c r="J5" s="47">
        <v>3</v>
      </c>
      <c r="K5" s="47">
        <v>2.7099999999999997E-4</v>
      </c>
      <c r="L5" s="47">
        <v>2.0000000000000002E-5</v>
      </c>
      <c r="M5" s="47">
        <v>3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9697" r:id="rId3">
          <objectPr defaultSize="0" autoPict="0" r:id="rId4">
            <anchor moveWithCells="1">
              <from>
                <xdr:col>1</xdr:col>
                <xdr:colOff>0</xdr:colOff>
                <xdr:row>6</xdr:row>
                <xdr:rowOff>0</xdr:rowOff>
              </from>
              <to>
                <xdr:col>4</xdr:col>
                <xdr:colOff>504825</xdr:colOff>
                <xdr:row>20</xdr:row>
                <xdr:rowOff>0</xdr:rowOff>
              </to>
            </anchor>
          </objectPr>
        </oleObject>
      </mc:Choice>
      <mc:Fallback>
        <oleObject progId="Prism9.Document" shapeId="29697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5D1AF-7550-4248-9225-4F878F9C946C}">
  <dimension ref="B4:BC142"/>
  <sheetViews>
    <sheetView topLeftCell="A98" zoomScale="112" zoomScaleNormal="112" workbookViewId="0">
      <selection activeCell="BW128" sqref="BW128"/>
    </sheetView>
  </sheetViews>
  <sheetFormatPr defaultRowHeight="15"/>
  <sheetData>
    <row r="4" spans="2:4">
      <c r="B4" s="2" t="s">
        <v>57</v>
      </c>
    </row>
    <row r="5" spans="2:4">
      <c r="B5" s="16" t="s">
        <v>58</v>
      </c>
      <c r="C5" s="17" t="s">
        <v>59</v>
      </c>
      <c r="D5" s="17" t="s">
        <v>60</v>
      </c>
    </row>
    <row r="6" spans="2:4">
      <c r="B6" s="16">
        <v>1</v>
      </c>
      <c r="C6" s="18">
        <v>146.16999999999999</v>
      </c>
      <c r="D6" s="18">
        <v>112.87</v>
      </c>
    </row>
    <row r="7" spans="2:4">
      <c r="B7" s="16">
        <v>2</v>
      </c>
      <c r="C7" s="18">
        <v>139.36000000000001</v>
      </c>
      <c r="D7" s="18">
        <v>122.21</v>
      </c>
    </row>
    <row r="8" spans="2:4">
      <c r="B8" s="16">
        <v>3</v>
      </c>
      <c r="C8" s="18">
        <v>151.69999999999999</v>
      </c>
      <c r="D8" s="18">
        <v>103.61</v>
      </c>
    </row>
    <row r="9" spans="2:4">
      <c r="B9" s="16">
        <v>4</v>
      </c>
      <c r="C9" s="18">
        <v>165.48</v>
      </c>
      <c r="D9" s="18">
        <v>125.72</v>
      </c>
    </row>
    <row r="10" spans="2:4">
      <c r="B10" s="16">
        <v>5</v>
      </c>
      <c r="C10" s="18">
        <v>170.61</v>
      </c>
      <c r="D10" s="18">
        <v>92.96</v>
      </c>
    </row>
    <row r="11" spans="2:4">
      <c r="B11" s="16">
        <v>6</v>
      </c>
      <c r="C11" s="18">
        <v>148.4</v>
      </c>
      <c r="D11" s="18">
        <v>87.290999999999997</v>
      </c>
    </row>
    <row r="12" spans="2:4">
      <c r="B12" s="16">
        <v>7</v>
      </c>
      <c r="C12" s="18">
        <v>161.97999999999999</v>
      </c>
      <c r="D12" s="18"/>
    </row>
    <row r="13" spans="2:4">
      <c r="B13" s="16">
        <v>8</v>
      </c>
      <c r="C13" s="18">
        <v>127.4</v>
      </c>
      <c r="D13" s="18"/>
    </row>
    <row r="14" spans="2:4">
      <c r="B14" s="16">
        <v>9</v>
      </c>
      <c r="C14" s="18">
        <v>144.69999999999999</v>
      </c>
      <c r="D14" s="18"/>
    </row>
    <row r="15" spans="2:4">
      <c r="B15" s="16" t="s">
        <v>19</v>
      </c>
      <c r="C15" s="19">
        <f>AVERAGE(C6:C14)</f>
        <v>150.64444444444445</v>
      </c>
      <c r="D15" s="19">
        <f>AVERAGE(D6:D14)</f>
        <v>107.44350000000001</v>
      </c>
    </row>
    <row r="16" spans="2:4">
      <c r="B16" s="16" t="s">
        <v>5</v>
      </c>
      <c r="C16" s="19">
        <f>STDEV(C6:C14)/SQRT(9)</f>
        <v>4.5282502480143441</v>
      </c>
      <c r="D16" s="19">
        <f>STDEV(D6:D14)/SQRT(6)</f>
        <v>6.3564078626741933</v>
      </c>
    </row>
    <row r="20" spans="2:4">
      <c r="B20" s="2" t="s">
        <v>61</v>
      </c>
    </row>
    <row r="21" spans="2:4">
      <c r="B21" s="16" t="s">
        <v>58</v>
      </c>
      <c r="C21" s="17" t="s">
        <v>59</v>
      </c>
      <c r="D21" s="17" t="s">
        <v>60</v>
      </c>
    </row>
    <row r="22" spans="2:4">
      <c r="B22" s="16">
        <v>1</v>
      </c>
      <c r="C22" s="18">
        <v>81.2</v>
      </c>
      <c r="D22" s="18">
        <v>42.11</v>
      </c>
    </row>
    <row r="23" spans="2:4">
      <c r="B23" s="16">
        <v>2</v>
      </c>
      <c r="C23" s="18">
        <v>99.22</v>
      </c>
      <c r="D23" s="18">
        <v>48.83</v>
      </c>
    </row>
    <row r="24" spans="2:4">
      <c r="B24" s="16">
        <v>3</v>
      </c>
      <c r="C24" s="18">
        <v>106.82</v>
      </c>
      <c r="D24" s="18">
        <v>70.62</v>
      </c>
    </row>
    <row r="25" spans="2:4">
      <c r="B25" s="16">
        <v>4</v>
      </c>
      <c r="C25" s="18">
        <v>94.71</v>
      </c>
      <c r="D25" s="18">
        <v>49.37</v>
      </c>
    </row>
    <row r="26" spans="2:4">
      <c r="B26" s="16">
        <v>5</v>
      </c>
      <c r="C26" s="18">
        <v>74.81</v>
      </c>
      <c r="D26" s="18">
        <v>51.75</v>
      </c>
    </row>
    <row r="27" spans="2:4">
      <c r="B27" s="16">
        <v>6</v>
      </c>
      <c r="C27" s="18">
        <v>87.53</v>
      </c>
      <c r="D27" s="18">
        <v>41.29</v>
      </c>
    </row>
    <row r="28" spans="2:4">
      <c r="B28" s="16">
        <v>7</v>
      </c>
      <c r="C28" s="18">
        <v>91</v>
      </c>
      <c r="D28" s="18"/>
    </row>
    <row r="29" spans="2:4">
      <c r="B29" s="16">
        <v>8</v>
      </c>
      <c r="C29" s="18">
        <v>82.088999999999999</v>
      </c>
      <c r="D29" s="18"/>
    </row>
    <row r="30" spans="2:4">
      <c r="B30" s="16">
        <v>9</v>
      </c>
      <c r="C30" s="18">
        <v>75.44</v>
      </c>
      <c r="D30" s="18"/>
    </row>
    <row r="31" spans="2:4">
      <c r="B31" s="16" t="s">
        <v>19</v>
      </c>
      <c r="C31" s="19">
        <f>AVERAGE(C22:C30)</f>
        <v>88.090999999999994</v>
      </c>
      <c r="D31" s="19">
        <f>AVERAGE(D22:D30)</f>
        <v>50.661666666666669</v>
      </c>
    </row>
    <row r="32" spans="2:4">
      <c r="B32" s="16" t="s">
        <v>5</v>
      </c>
      <c r="C32" s="19">
        <f>STDEV(C22:C30)/SQRT(9)</f>
        <v>3.6269839245423863</v>
      </c>
      <c r="D32" s="19">
        <f>STDEV(D22:D30)/SQRT(6)</f>
        <v>4.3416666666666579</v>
      </c>
    </row>
    <row r="35" spans="2:4">
      <c r="B35" s="2" t="s">
        <v>62</v>
      </c>
    </row>
    <row r="36" spans="2:4">
      <c r="B36" s="16" t="s">
        <v>58</v>
      </c>
      <c r="C36" s="18" t="s">
        <v>59</v>
      </c>
      <c r="D36" s="18" t="s">
        <v>60</v>
      </c>
    </row>
    <row r="37" spans="2:4">
      <c r="B37" s="16">
        <v>1</v>
      </c>
      <c r="C37" s="18">
        <v>7.32</v>
      </c>
      <c r="D37" s="18">
        <v>5.53</v>
      </c>
    </row>
    <row r="38" spans="2:4">
      <c r="B38" s="16">
        <v>2</v>
      </c>
      <c r="C38" s="18">
        <v>7.3</v>
      </c>
      <c r="D38" s="18">
        <v>6.25</v>
      </c>
    </row>
    <row r="39" spans="2:4">
      <c r="B39" s="16">
        <v>3</v>
      </c>
      <c r="C39" s="18">
        <v>6.28</v>
      </c>
      <c r="D39" s="18">
        <v>5.81</v>
      </c>
    </row>
    <row r="40" spans="2:4">
      <c r="B40" s="16">
        <v>4</v>
      </c>
      <c r="C40" s="18">
        <v>8.77</v>
      </c>
      <c r="D40" s="18">
        <v>8.09</v>
      </c>
    </row>
    <row r="41" spans="2:4">
      <c r="B41" s="16">
        <v>5</v>
      </c>
      <c r="C41" s="18">
        <v>12.59</v>
      </c>
      <c r="D41" s="18">
        <v>5.27</v>
      </c>
    </row>
    <row r="42" spans="2:4">
      <c r="B42" s="16">
        <v>6</v>
      </c>
      <c r="C42" s="18">
        <v>13.17</v>
      </c>
      <c r="D42" s="18">
        <v>7.08</v>
      </c>
    </row>
    <row r="43" spans="2:4">
      <c r="B43" s="16">
        <v>7</v>
      </c>
      <c r="C43" s="18">
        <v>11.58</v>
      </c>
      <c r="D43" s="18"/>
    </row>
    <row r="44" spans="2:4">
      <c r="B44" s="16">
        <v>8</v>
      </c>
      <c r="C44" s="18">
        <v>9.42</v>
      </c>
      <c r="D44" s="18"/>
    </row>
    <row r="45" spans="2:4">
      <c r="B45" s="16">
        <v>9</v>
      </c>
      <c r="C45" s="18">
        <v>5.75</v>
      </c>
      <c r="D45" s="18"/>
    </row>
    <row r="46" spans="2:4">
      <c r="B46" s="16" t="s">
        <v>19</v>
      </c>
      <c r="C46" s="19">
        <f>AVERAGE(C37:C45)</f>
        <v>9.1311111111111121</v>
      </c>
      <c r="D46" s="19">
        <f>AVERAGE(D37:D45)</f>
        <v>6.3383333333333338</v>
      </c>
    </row>
    <row r="47" spans="2:4">
      <c r="B47" s="16" t="s">
        <v>5</v>
      </c>
      <c r="C47" s="19">
        <f>STDEV(C37:C45)/SQRT(9)</f>
        <v>0.91803904002626346</v>
      </c>
      <c r="D47" s="19">
        <f>STDEV(D37:D45)/SQRT(6)</f>
        <v>0.43589308067205773</v>
      </c>
    </row>
    <row r="51" spans="2:4">
      <c r="B51" s="2" t="s">
        <v>63</v>
      </c>
    </row>
    <row r="52" spans="2:4">
      <c r="B52" s="16" t="s">
        <v>58</v>
      </c>
      <c r="C52" s="17" t="s">
        <v>59</v>
      </c>
      <c r="D52" s="17" t="s">
        <v>60</v>
      </c>
    </row>
    <row r="53" spans="2:4">
      <c r="B53" s="16">
        <v>1</v>
      </c>
      <c r="C53" s="18">
        <v>0.56000000000000005</v>
      </c>
      <c r="D53" s="18">
        <v>0.37</v>
      </c>
    </row>
    <row r="54" spans="2:4">
      <c r="B54" s="16">
        <v>2</v>
      </c>
      <c r="C54" s="18">
        <v>0.71</v>
      </c>
      <c r="D54" s="18">
        <v>0.4</v>
      </c>
    </row>
    <row r="55" spans="2:4">
      <c r="B55" s="16">
        <v>3</v>
      </c>
      <c r="C55" s="18">
        <v>0.7</v>
      </c>
      <c r="D55" s="18">
        <v>0.68</v>
      </c>
    </row>
    <row r="56" spans="2:4">
      <c r="B56" s="16">
        <v>4</v>
      </c>
      <c r="C56" s="18">
        <v>0.56999999999999995</v>
      </c>
      <c r="D56" s="18">
        <v>0.39</v>
      </c>
    </row>
    <row r="57" spans="2:4">
      <c r="B57" s="16">
        <v>5</v>
      </c>
      <c r="C57" s="18">
        <v>0.44</v>
      </c>
      <c r="D57" s="18">
        <v>0.55000000000000004</v>
      </c>
    </row>
    <row r="58" spans="2:4">
      <c r="B58" s="16">
        <v>6</v>
      </c>
      <c r="C58" s="18">
        <v>0.59</v>
      </c>
      <c r="D58" s="18">
        <v>0.47</v>
      </c>
    </row>
    <row r="59" spans="2:4">
      <c r="B59" s="16">
        <v>7</v>
      </c>
      <c r="C59" s="18">
        <v>0.56000000000000005</v>
      </c>
      <c r="D59" s="18"/>
    </row>
    <row r="60" spans="2:4">
      <c r="B60" s="16">
        <v>8</v>
      </c>
      <c r="C60" s="18">
        <v>0.64</v>
      </c>
      <c r="D60" s="18"/>
    </row>
    <row r="61" spans="2:4">
      <c r="B61" s="16">
        <v>9</v>
      </c>
      <c r="C61" s="18">
        <v>0.52</v>
      </c>
      <c r="D61" s="18"/>
    </row>
    <row r="62" spans="2:4">
      <c r="B62" s="16" t="s">
        <v>19</v>
      </c>
      <c r="C62" s="19">
        <f>AVERAGE(C53:C61)</f>
        <v>0.58777777777777773</v>
      </c>
      <c r="D62" s="19">
        <f>AVERAGE(D53:D61)</f>
        <v>0.47666666666666674</v>
      </c>
    </row>
    <row r="63" spans="2:4">
      <c r="B63" s="16" t="s">
        <v>5</v>
      </c>
      <c r="C63" s="20">
        <f>STDEV(C53:C61)/SQRT(9)</f>
        <v>2.8517917261579411E-2</v>
      </c>
      <c r="D63" s="20">
        <f>STDEV(D53:D61)/SQRT(6)</f>
        <v>4.8830773539279858E-2</v>
      </c>
    </row>
    <row r="64" spans="2:4">
      <c r="D64" t="s">
        <v>64</v>
      </c>
    </row>
    <row r="67" spans="2:4">
      <c r="B67" s="2" t="s">
        <v>65</v>
      </c>
    </row>
    <row r="68" spans="2:4">
      <c r="B68" s="16" t="s">
        <v>58</v>
      </c>
      <c r="C68" s="17" t="s">
        <v>59</v>
      </c>
      <c r="D68" s="17" t="s">
        <v>60</v>
      </c>
    </row>
    <row r="69" spans="2:4">
      <c r="B69" s="16">
        <v>1</v>
      </c>
      <c r="C69" s="19">
        <v>13.5</v>
      </c>
      <c r="D69" s="19">
        <v>14.5</v>
      </c>
    </row>
    <row r="70" spans="2:4">
      <c r="B70" s="16">
        <v>2</v>
      </c>
      <c r="C70" s="19">
        <v>13</v>
      </c>
      <c r="D70" s="19">
        <v>16</v>
      </c>
    </row>
    <row r="71" spans="2:4">
      <c r="B71" s="16">
        <v>3</v>
      </c>
      <c r="C71" s="19">
        <v>16</v>
      </c>
      <c r="D71" s="19">
        <v>15.5</v>
      </c>
    </row>
    <row r="72" spans="2:4">
      <c r="B72" s="16">
        <v>4</v>
      </c>
      <c r="C72" s="19">
        <v>18.75</v>
      </c>
      <c r="D72" s="19">
        <v>14</v>
      </c>
    </row>
    <row r="73" spans="2:4">
      <c r="B73" s="16">
        <v>5</v>
      </c>
      <c r="C73" s="19">
        <v>15</v>
      </c>
      <c r="D73" s="19">
        <v>16.5</v>
      </c>
    </row>
    <row r="74" spans="2:4">
      <c r="B74" s="16">
        <v>6</v>
      </c>
      <c r="C74" s="19">
        <v>17</v>
      </c>
      <c r="D74" s="19">
        <v>18</v>
      </c>
    </row>
    <row r="75" spans="2:4">
      <c r="B75" s="16">
        <v>7</v>
      </c>
      <c r="C75" s="19">
        <v>18</v>
      </c>
      <c r="D75" s="19"/>
    </row>
    <row r="76" spans="2:4">
      <c r="B76" s="16">
        <v>8</v>
      </c>
      <c r="C76" s="19">
        <v>18.75</v>
      </c>
      <c r="D76" s="19"/>
    </row>
    <row r="77" spans="2:4">
      <c r="B77" s="16">
        <v>9</v>
      </c>
      <c r="C77" s="19">
        <v>15</v>
      </c>
      <c r="D77" s="19"/>
    </row>
    <row r="78" spans="2:4">
      <c r="B78" s="16" t="s">
        <v>19</v>
      </c>
      <c r="C78" s="19">
        <f>AVERAGE(C69:C77)</f>
        <v>16.111111111111111</v>
      </c>
      <c r="D78" s="19">
        <f>AVERAGE(D69:D77)</f>
        <v>15.75</v>
      </c>
    </row>
    <row r="79" spans="2:4">
      <c r="B79" s="16" t="s">
        <v>5</v>
      </c>
      <c r="C79" s="20">
        <f>STDEV(C69:C77)/SQRT(9)</f>
        <v>0.71941226869276853</v>
      </c>
      <c r="D79" s="20">
        <f>STDEV(D69:D77)/SQRT(6)</f>
        <v>0.58807595881257835</v>
      </c>
    </row>
    <row r="82" spans="2:55">
      <c r="B82" s="21"/>
      <c r="M82" s="21"/>
      <c r="X82" s="21"/>
      <c r="AI82" s="21"/>
    </row>
    <row r="83" spans="2:55" ht="18.75">
      <c r="B83" s="22" t="s">
        <v>66</v>
      </c>
      <c r="C83" s="23"/>
      <c r="D83" s="23"/>
      <c r="E83" s="23"/>
      <c r="M83" s="21"/>
      <c r="X83" s="21"/>
      <c r="AI83" s="21"/>
    </row>
    <row r="84" spans="2:55">
      <c r="B84" s="21"/>
      <c r="M84" s="21"/>
      <c r="X84" s="21"/>
      <c r="AI84" s="21"/>
    </row>
    <row r="85" spans="2:55">
      <c r="B85" s="24"/>
      <c r="C85" s="189" t="s">
        <v>62</v>
      </c>
      <c r="D85" s="189"/>
      <c r="E85" s="189"/>
      <c r="F85" s="189"/>
      <c r="G85" s="189"/>
      <c r="H85" s="189"/>
      <c r="I85" s="189"/>
      <c r="J85" s="189"/>
      <c r="K85" s="189"/>
      <c r="M85" s="24"/>
      <c r="N85" s="189" t="s">
        <v>57</v>
      </c>
      <c r="O85" s="189"/>
      <c r="P85" s="189"/>
      <c r="Q85" s="189"/>
      <c r="R85" s="189"/>
      <c r="S85" s="189"/>
      <c r="T85" s="189"/>
      <c r="U85" s="189"/>
      <c r="V85" s="189"/>
      <c r="X85" s="24"/>
      <c r="Y85" s="189" t="s">
        <v>61</v>
      </c>
      <c r="Z85" s="189"/>
      <c r="AA85" s="189"/>
      <c r="AB85" s="189"/>
      <c r="AC85" s="189"/>
      <c r="AD85" s="189"/>
      <c r="AE85" s="189"/>
      <c r="AF85" s="189"/>
      <c r="AG85" s="189"/>
      <c r="AI85" s="24"/>
      <c r="AJ85" s="189" t="s">
        <v>63</v>
      </c>
      <c r="AK85" s="189"/>
      <c r="AL85" s="189"/>
      <c r="AM85" s="189"/>
      <c r="AN85" s="189"/>
      <c r="AO85" s="189"/>
      <c r="AP85" s="189"/>
      <c r="AQ85" s="189"/>
      <c r="AR85" s="189"/>
      <c r="AT85" s="24"/>
      <c r="AU85" s="189" t="s">
        <v>67</v>
      </c>
      <c r="AV85" s="189"/>
      <c r="AW85" s="189"/>
      <c r="AX85" s="189"/>
      <c r="AY85" s="189"/>
      <c r="AZ85" s="189"/>
      <c r="BA85" s="189"/>
      <c r="BB85" s="189"/>
      <c r="BC85" s="189"/>
    </row>
    <row r="86" spans="2:55">
      <c r="B86" s="24" t="s">
        <v>68</v>
      </c>
      <c r="C86" s="25" t="s">
        <v>69</v>
      </c>
      <c r="D86" s="25" t="s">
        <v>70</v>
      </c>
      <c r="E86" s="25" t="s">
        <v>71</v>
      </c>
      <c r="F86" s="25" t="s">
        <v>72</v>
      </c>
      <c r="G86" s="25" t="s">
        <v>73</v>
      </c>
      <c r="H86" s="25" t="s">
        <v>74</v>
      </c>
      <c r="I86" s="25" t="s">
        <v>75</v>
      </c>
      <c r="J86" s="25" t="s">
        <v>76</v>
      </c>
      <c r="K86" s="25" t="s">
        <v>77</v>
      </c>
      <c r="M86" s="24" t="s">
        <v>68</v>
      </c>
      <c r="N86" s="25" t="s">
        <v>69</v>
      </c>
      <c r="O86" s="25" t="s">
        <v>70</v>
      </c>
      <c r="P86" s="25" t="s">
        <v>71</v>
      </c>
      <c r="Q86" s="25" t="s">
        <v>72</v>
      </c>
      <c r="R86" s="25" t="s">
        <v>73</v>
      </c>
      <c r="S86" s="25" t="s">
        <v>74</v>
      </c>
      <c r="T86" s="25" t="s">
        <v>75</v>
      </c>
      <c r="U86" s="25" t="s">
        <v>76</v>
      </c>
      <c r="V86" s="25" t="s">
        <v>77</v>
      </c>
      <c r="X86" s="24" t="s">
        <v>68</v>
      </c>
      <c r="Y86" s="25" t="s">
        <v>69</v>
      </c>
      <c r="Z86" s="25" t="s">
        <v>70</v>
      </c>
      <c r="AA86" s="25" t="s">
        <v>71</v>
      </c>
      <c r="AB86" s="25" t="s">
        <v>72</v>
      </c>
      <c r="AC86" s="25" t="s">
        <v>73</v>
      </c>
      <c r="AD86" s="25" t="s">
        <v>74</v>
      </c>
      <c r="AE86" s="25" t="s">
        <v>75</v>
      </c>
      <c r="AF86" s="25" t="s">
        <v>76</v>
      </c>
      <c r="AG86" s="25" t="s">
        <v>77</v>
      </c>
      <c r="AI86" s="24" t="s">
        <v>68</v>
      </c>
      <c r="AJ86" s="25" t="s">
        <v>69</v>
      </c>
      <c r="AK86" s="25" t="s">
        <v>70</v>
      </c>
      <c r="AL86" s="25" t="s">
        <v>71</v>
      </c>
      <c r="AM86" s="25" t="s">
        <v>72</v>
      </c>
      <c r="AN86" s="25" t="s">
        <v>73</v>
      </c>
      <c r="AO86" s="25" t="s">
        <v>74</v>
      </c>
      <c r="AP86" s="25" t="s">
        <v>75</v>
      </c>
      <c r="AQ86" s="25" t="s">
        <v>76</v>
      </c>
      <c r="AR86" s="25" t="s">
        <v>77</v>
      </c>
      <c r="AT86" s="24" t="s">
        <v>68</v>
      </c>
      <c r="AU86" s="25" t="s">
        <v>69</v>
      </c>
      <c r="AV86" s="25" t="s">
        <v>70</v>
      </c>
      <c r="AW86" s="25" t="s">
        <v>71</v>
      </c>
      <c r="AX86" s="25" t="s">
        <v>72</v>
      </c>
      <c r="AY86" s="25" t="s">
        <v>73</v>
      </c>
      <c r="AZ86" s="25" t="s">
        <v>74</v>
      </c>
      <c r="BA86" s="25" t="s">
        <v>75</v>
      </c>
      <c r="BB86" s="25" t="s">
        <v>76</v>
      </c>
      <c r="BC86" s="25" t="s">
        <v>77</v>
      </c>
    </row>
    <row r="87" spans="2:55">
      <c r="B87" s="24">
        <v>1</v>
      </c>
      <c r="C87" s="26">
        <v>9.9499999999999993</v>
      </c>
      <c r="D87" s="16">
        <v>5.76</v>
      </c>
      <c r="E87" s="16">
        <v>4.08</v>
      </c>
      <c r="F87" s="16">
        <v>6.38</v>
      </c>
      <c r="G87" s="16">
        <v>8.41</v>
      </c>
      <c r="H87" s="16">
        <v>13.56</v>
      </c>
      <c r="I87" s="16">
        <v>13.56</v>
      </c>
      <c r="J87" s="16">
        <v>9.82</v>
      </c>
      <c r="K87" s="16">
        <v>5.42</v>
      </c>
      <c r="M87" s="24">
        <v>1</v>
      </c>
      <c r="N87" s="26">
        <v>130.97999999999999</v>
      </c>
      <c r="O87" s="16">
        <v>170.3</v>
      </c>
      <c r="P87" s="16">
        <v>102.92</v>
      </c>
      <c r="Q87" s="16">
        <v>143.35</v>
      </c>
      <c r="R87" s="16">
        <v>189.92</v>
      </c>
      <c r="S87" s="16">
        <v>138.56</v>
      </c>
      <c r="T87" s="16">
        <v>150.78</v>
      </c>
      <c r="U87" s="16">
        <v>142.65</v>
      </c>
      <c r="V87" s="16">
        <v>134.94999999999999</v>
      </c>
      <c r="X87" s="24">
        <v>1</v>
      </c>
      <c r="Y87" s="16">
        <v>80.38</v>
      </c>
      <c r="Z87" s="16">
        <v>100.43</v>
      </c>
      <c r="AA87" s="16">
        <v>96.51</v>
      </c>
      <c r="AB87" s="16">
        <v>75.83</v>
      </c>
      <c r="AC87" s="16">
        <v>70.290000000000006</v>
      </c>
      <c r="AD87" s="16">
        <v>62.81</v>
      </c>
      <c r="AE87" s="16">
        <v>86.38</v>
      </c>
      <c r="AF87" s="16">
        <v>118.38</v>
      </c>
      <c r="AG87" s="16">
        <v>82.31</v>
      </c>
      <c r="AI87" s="24">
        <v>1</v>
      </c>
      <c r="AJ87" s="16">
        <v>0.52</v>
      </c>
      <c r="AK87" s="16">
        <v>0.75</v>
      </c>
      <c r="AL87" s="16">
        <v>0.72</v>
      </c>
      <c r="AM87" s="16">
        <v>0.56999999999999995</v>
      </c>
      <c r="AN87" s="16">
        <v>0.48</v>
      </c>
      <c r="AO87" s="16">
        <v>0.63</v>
      </c>
      <c r="AP87" s="16">
        <v>0.63</v>
      </c>
      <c r="AQ87" s="16">
        <v>0.68</v>
      </c>
      <c r="AR87" s="16">
        <v>0.51</v>
      </c>
      <c r="AT87" s="24">
        <v>1</v>
      </c>
      <c r="AU87" s="16">
        <v>12.5</v>
      </c>
      <c r="AV87" s="16">
        <v>14</v>
      </c>
      <c r="AW87" s="16">
        <v>16.5</v>
      </c>
      <c r="AX87" s="16">
        <v>17.5</v>
      </c>
      <c r="AY87" s="16">
        <v>16</v>
      </c>
      <c r="AZ87" s="16">
        <v>20.5</v>
      </c>
      <c r="BA87" s="16">
        <v>17</v>
      </c>
      <c r="BB87" s="16">
        <v>21</v>
      </c>
      <c r="BC87" s="16">
        <v>13</v>
      </c>
    </row>
    <row r="88" spans="2:55">
      <c r="B88" s="24">
        <v>2</v>
      </c>
      <c r="C88" s="16">
        <v>10.27</v>
      </c>
      <c r="D88" s="16">
        <v>8.1300000000000008</v>
      </c>
      <c r="E88" s="16">
        <v>6.53</v>
      </c>
      <c r="F88" s="16">
        <v>8.66</v>
      </c>
      <c r="G88" s="16">
        <v>15.36</v>
      </c>
      <c r="H88" s="16">
        <v>15.26</v>
      </c>
      <c r="I88" s="16">
        <v>9.1300000000000008</v>
      </c>
      <c r="J88" s="16">
        <v>4.04</v>
      </c>
      <c r="K88" s="16">
        <v>5.41</v>
      </c>
      <c r="M88" s="24">
        <v>2</v>
      </c>
      <c r="N88" s="27">
        <v>138.69</v>
      </c>
      <c r="O88" s="16">
        <v>134.71</v>
      </c>
      <c r="P88" s="16">
        <v>151.46</v>
      </c>
      <c r="Q88" s="16">
        <v>173.09</v>
      </c>
      <c r="R88" s="16">
        <v>192.5</v>
      </c>
      <c r="S88" s="16">
        <v>136.24</v>
      </c>
      <c r="T88" s="16">
        <v>173.63</v>
      </c>
      <c r="U88" s="16">
        <v>120.16</v>
      </c>
      <c r="V88" s="16">
        <v>140.86000000000001</v>
      </c>
      <c r="X88" s="24">
        <v>2</v>
      </c>
      <c r="Y88" s="16">
        <v>73.75</v>
      </c>
      <c r="Z88" s="16">
        <v>118.96</v>
      </c>
      <c r="AA88" s="16">
        <v>111.94</v>
      </c>
      <c r="AB88" s="16">
        <v>101.86</v>
      </c>
      <c r="AC88" s="16">
        <v>54.92</v>
      </c>
      <c r="AD88" s="16">
        <v>75.209999999999994</v>
      </c>
      <c r="AE88" s="16">
        <v>70.27</v>
      </c>
      <c r="AF88" s="16">
        <v>72.06</v>
      </c>
      <c r="AG88" s="16">
        <v>83.72</v>
      </c>
      <c r="AI88" s="24">
        <v>2</v>
      </c>
      <c r="AJ88" s="16">
        <v>0.56999999999999995</v>
      </c>
      <c r="AK88" s="16">
        <v>0.69</v>
      </c>
      <c r="AL88" s="16">
        <v>0.7</v>
      </c>
      <c r="AM88" s="16">
        <v>0.46</v>
      </c>
      <c r="AN88" s="16">
        <v>0.44</v>
      </c>
      <c r="AO88" s="16">
        <v>0.55000000000000004</v>
      </c>
      <c r="AP88" s="16">
        <v>0.48</v>
      </c>
      <c r="AQ88" s="16">
        <v>0.72</v>
      </c>
      <c r="AR88" s="16">
        <v>0.51</v>
      </c>
      <c r="AT88" s="24">
        <v>2</v>
      </c>
      <c r="AU88" s="16">
        <v>12</v>
      </c>
      <c r="AV88" s="16">
        <v>16</v>
      </c>
      <c r="AW88" s="16">
        <v>14.5</v>
      </c>
      <c r="AX88" s="16">
        <v>20.5</v>
      </c>
      <c r="AY88" s="16">
        <v>11</v>
      </c>
      <c r="AZ88" s="16">
        <v>16</v>
      </c>
      <c r="BA88" s="16">
        <v>19</v>
      </c>
      <c r="BB88" s="16">
        <v>17</v>
      </c>
      <c r="BC88" s="16">
        <v>17</v>
      </c>
    </row>
    <row r="89" spans="2:55">
      <c r="B89" s="24">
        <v>3</v>
      </c>
      <c r="C89" s="16">
        <v>8.57</v>
      </c>
      <c r="D89" s="16">
        <v>4.97</v>
      </c>
      <c r="E89" s="16">
        <v>8.4499999999999993</v>
      </c>
      <c r="F89" s="16">
        <v>6.91</v>
      </c>
      <c r="G89" s="16">
        <v>11.55</v>
      </c>
      <c r="H89" s="16">
        <v>9.76</v>
      </c>
      <c r="I89" s="16">
        <v>8.76</v>
      </c>
      <c r="J89" s="16">
        <v>6.46</v>
      </c>
      <c r="K89" s="16">
        <v>5.15</v>
      </c>
      <c r="M89" s="24">
        <v>3</v>
      </c>
      <c r="N89" s="27">
        <v>141.66</v>
      </c>
      <c r="O89" s="16">
        <v>133.59</v>
      </c>
      <c r="P89" s="16">
        <v>147.97999999999999</v>
      </c>
      <c r="Q89" s="16">
        <v>175.77</v>
      </c>
      <c r="R89" s="16">
        <v>169.11</v>
      </c>
      <c r="S89" s="16">
        <v>161.46</v>
      </c>
      <c r="T89" s="16">
        <v>164.68</v>
      </c>
      <c r="U89" s="16">
        <v>128.38</v>
      </c>
      <c r="V89" s="16">
        <v>158.59</v>
      </c>
      <c r="X89" s="24">
        <v>3</v>
      </c>
      <c r="Y89" s="16">
        <v>56.11</v>
      </c>
      <c r="Z89" s="16">
        <v>120.79</v>
      </c>
      <c r="AA89" s="16">
        <v>90.99</v>
      </c>
      <c r="AB89" s="16">
        <v>84.03</v>
      </c>
      <c r="AC89" s="16">
        <v>62.11</v>
      </c>
      <c r="AD89" s="16">
        <v>78.59</v>
      </c>
      <c r="AE89" s="16">
        <v>104.66</v>
      </c>
      <c r="AF89" s="16">
        <v>86.43</v>
      </c>
      <c r="AG89" s="16">
        <v>100.55</v>
      </c>
      <c r="AI89" s="24">
        <v>3</v>
      </c>
      <c r="AJ89" s="16">
        <v>0.54</v>
      </c>
      <c r="AK89" s="16">
        <v>0.73</v>
      </c>
      <c r="AL89" s="16">
        <v>0.61</v>
      </c>
      <c r="AM89" s="16">
        <v>0.65</v>
      </c>
      <c r="AN89" s="16">
        <v>0.41</v>
      </c>
      <c r="AO89" s="16">
        <v>0.64</v>
      </c>
      <c r="AP89" s="16">
        <v>0.56999999999999995</v>
      </c>
      <c r="AQ89" s="16">
        <v>0.65</v>
      </c>
      <c r="AR89" s="16">
        <v>0.59</v>
      </c>
      <c r="AT89" s="24">
        <v>3</v>
      </c>
      <c r="AU89" s="16">
        <v>13</v>
      </c>
      <c r="AV89" s="16">
        <v>15</v>
      </c>
      <c r="AW89" s="16">
        <v>15.5</v>
      </c>
      <c r="AX89" s="16">
        <v>17</v>
      </c>
      <c r="AY89" s="16">
        <v>15</v>
      </c>
      <c r="AZ89" s="16">
        <v>17.5</v>
      </c>
      <c r="BA89" s="16">
        <v>18.5</v>
      </c>
      <c r="BB89" s="16">
        <v>18.5</v>
      </c>
      <c r="BC89" s="16">
        <v>17.5</v>
      </c>
    </row>
    <row r="90" spans="2:55">
      <c r="B90" s="24">
        <v>4</v>
      </c>
      <c r="C90" s="16">
        <v>7.3</v>
      </c>
      <c r="D90" s="16">
        <v>11.55</v>
      </c>
      <c r="E90" s="16">
        <v>3.03</v>
      </c>
      <c r="F90" s="16">
        <v>12.72</v>
      </c>
      <c r="G90" s="16">
        <v>14.81</v>
      </c>
      <c r="H90" s="16">
        <v>10.02</v>
      </c>
      <c r="I90" s="16">
        <v>12.56</v>
      </c>
      <c r="J90" s="16">
        <v>13.81</v>
      </c>
      <c r="K90" s="16">
        <v>8.0299999999999994</v>
      </c>
      <c r="M90" s="24">
        <v>4</v>
      </c>
      <c r="N90" s="27">
        <v>144.38999999999999</v>
      </c>
      <c r="O90" s="16">
        <v>104.01</v>
      </c>
      <c r="P90" s="16">
        <v>141.5</v>
      </c>
      <c r="Q90" s="16">
        <v>155.25</v>
      </c>
      <c r="R90" s="16">
        <v>172.22</v>
      </c>
      <c r="S90" s="16">
        <v>153.91</v>
      </c>
      <c r="T90" s="16">
        <v>152.99</v>
      </c>
      <c r="U90" s="16">
        <v>130.12</v>
      </c>
      <c r="V90" s="16">
        <v>166.78</v>
      </c>
      <c r="X90" s="24">
        <v>4</v>
      </c>
      <c r="Y90" s="16">
        <v>76.55</v>
      </c>
      <c r="Z90" s="16">
        <v>103.26</v>
      </c>
      <c r="AA90" s="16">
        <v>111.75</v>
      </c>
      <c r="AB90" s="16">
        <v>64.7</v>
      </c>
      <c r="AC90" s="16">
        <v>75.900000000000006</v>
      </c>
      <c r="AD90" s="16">
        <v>64.92</v>
      </c>
      <c r="AE90" s="16">
        <v>110.45</v>
      </c>
      <c r="AF90" s="16">
        <v>71.010000000000005</v>
      </c>
      <c r="AG90" s="16">
        <v>65.239999999999995</v>
      </c>
      <c r="AI90" s="24">
        <v>4</v>
      </c>
      <c r="AJ90" s="16">
        <v>0.45</v>
      </c>
      <c r="AK90" s="16">
        <v>0.68</v>
      </c>
      <c r="AL90" s="16">
        <v>0.79</v>
      </c>
      <c r="AM90" s="16">
        <v>0.52</v>
      </c>
      <c r="AN90" s="16">
        <v>0.4</v>
      </c>
      <c r="AO90" s="16">
        <v>0.61</v>
      </c>
      <c r="AP90" s="16">
        <v>0.54</v>
      </c>
      <c r="AQ90" s="16">
        <v>0.62</v>
      </c>
      <c r="AR90" s="16">
        <v>0.52</v>
      </c>
      <c r="AT90" s="24">
        <v>4</v>
      </c>
      <c r="AU90" s="16">
        <v>13</v>
      </c>
      <c r="AV90" s="16">
        <v>12</v>
      </c>
      <c r="AW90" s="16">
        <v>15.5</v>
      </c>
      <c r="AX90" s="16">
        <v>17.5</v>
      </c>
      <c r="AY90" s="16">
        <v>15.5</v>
      </c>
      <c r="AZ90" s="16">
        <v>19.5</v>
      </c>
      <c r="BA90" s="16">
        <v>19.5</v>
      </c>
      <c r="BB90" s="16">
        <v>16.5</v>
      </c>
      <c r="BC90" s="16">
        <v>14.5</v>
      </c>
    </row>
    <row r="91" spans="2:55">
      <c r="B91" s="24">
        <v>5</v>
      </c>
      <c r="C91" s="16">
        <v>5.13</v>
      </c>
      <c r="D91" s="16">
        <v>8.6</v>
      </c>
      <c r="E91" s="16">
        <v>8.4600000000000009</v>
      </c>
      <c r="F91" s="16">
        <v>9.1300000000000008</v>
      </c>
      <c r="G91" s="16">
        <v>7.84</v>
      </c>
      <c r="H91" s="16">
        <v>12.43</v>
      </c>
      <c r="I91" s="16">
        <v>10.42</v>
      </c>
      <c r="J91" s="16">
        <v>11.92</v>
      </c>
      <c r="K91" s="16">
        <v>5.88</v>
      </c>
      <c r="M91" s="24">
        <v>5</v>
      </c>
      <c r="N91" s="27">
        <v>150.12</v>
      </c>
      <c r="O91" s="16">
        <v>133.97</v>
      </c>
      <c r="P91" s="16">
        <v>145.72999999999999</v>
      </c>
      <c r="Q91" s="16">
        <v>152.74</v>
      </c>
      <c r="R91" s="16">
        <v>176.38</v>
      </c>
      <c r="S91" s="16">
        <v>176.62</v>
      </c>
      <c r="T91" s="16">
        <v>167.41</v>
      </c>
      <c r="U91" s="16">
        <v>133.19</v>
      </c>
      <c r="V91" s="16">
        <v>124.04</v>
      </c>
      <c r="X91" s="24">
        <v>5</v>
      </c>
      <c r="Y91" s="16">
        <v>61.86</v>
      </c>
      <c r="Z91" s="16">
        <v>95.62</v>
      </c>
      <c r="AA91" s="16">
        <v>116.68</v>
      </c>
      <c r="AB91" s="16">
        <v>76.87</v>
      </c>
      <c r="AC91" s="16">
        <v>85.94</v>
      </c>
      <c r="AD91" s="16">
        <v>73.27</v>
      </c>
      <c r="AE91" s="16">
        <v>95.52</v>
      </c>
      <c r="AF91" s="16">
        <v>75.400000000000006</v>
      </c>
      <c r="AG91" s="16">
        <v>83.64</v>
      </c>
      <c r="AI91" s="24">
        <v>5</v>
      </c>
      <c r="AJ91" s="16">
        <v>0.6</v>
      </c>
      <c r="AK91" s="16">
        <v>0.76</v>
      </c>
      <c r="AL91" s="16">
        <v>0.75</v>
      </c>
      <c r="AM91" s="16">
        <v>0.61</v>
      </c>
      <c r="AN91" s="16">
        <v>0.41</v>
      </c>
      <c r="AO91" s="16">
        <v>0.64</v>
      </c>
      <c r="AP91" s="16">
        <v>0.61</v>
      </c>
      <c r="AQ91" s="16">
        <v>0.61</v>
      </c>
      <c r="AR91" s="16">
        <v>0.49</v>
      </c>
      <c r="AT91" s="24">
        <v>5</v>
      </c>
      <c r="AU91" s="16">
        <v>14.5</v>
      </c>
      <c r="AV91" s="16">
        <v>11</v>
      </c>
      <c r="AW91" s="16">
        <v>17.5</v>
      </c>
      <c r="AX91" s="16">
        <v>19</v>
      </c>
      <c r="AY91" s="16">
        <v>16.5</v>
      </c>
      <c r="AZ91" s="16">
        <v>20.5</v>
      </c>
      <c r="BA91" s="16">
        <v>20.5</v>
      </c>
      <c r="BB91" s="16">
        <v>17.5</v>
      </c>
      <c r="BC91" s="16">
        <v>12.5</v>
      </c>
    </row>
    <row r="92" spans="2:55">
      <c r="B92" s="24">
        <v>6</v>
      </c>
      <c r="C92" s="16">
        <v>6.26</v>
      </c>
      <c r="D92" s="16">
        <v>3.95</v>
      </c>
      <c r="E92" s="16">
        <v>6.73</v>
      </c>
      <c r="F92" s="16">
        <v>7.55</v>
      </c>
      <c r="G92" s="16">
        <v>10.94</v>
      </c>
      <c r="H92" s="16">
        <v>18.03</v>
      </c>
      <c r="I92" s="16">
        <v>9.74</v>
      </c>
      <c r="J92" s="16">
        <v>9.7799999999999994</v>
      </c>
      <c r="K92" s="16">
        <v>6.82</v>
      </c>
      <c r="M92" s="24">
        <v>6</v>
      </c>
      <c r="N92" s="27">
        <v>126.78</v>
      </c>
      <c r="O92" s="16">
        <v>155.57</v>
      </c>
      <c r="P92" s="16">
        <v>153.5</v>
      </c>
      <c r="Q92" s="16">
        <v>203.4</v>
      </c>
      <c r="R92" s="16">
        <v>169.81</v>
      </c>
      <c r="S92" s="16">
        <v>140.16</v>
      </c>
      <c r="T92" s="16">
        <v>175.3</v>
      </c>
      <c r="U92" s="16">
        <v>129.41999999999999</v>
      </c>
      <c r="V92" s="16">
        <v>145.6</v>
      </c>
      <c r="X92" s="24">
        <v>6</v>
      </c>
      <c r="Y92" s="16">
        <v>97.45</v>
      </c>
      <c r="Z92" s="16">
        <v>79</v>
      </c>
      <c r="AA92" s="16">
        <v>122.69</v>
      </c>
      <c r="AB92" s="16">
        <v>100.46</v>
      </c>
      <c r="AC92" s="16">
        <v>70.010000000000005</v>
      </c>
      <c r="AD92" s="16">
        <v>95.95</v>
      </c>
      <c r="AE92" s="16">
        <v>73.239999999999995</v>
      </c>
      <c r="AF92" s="16">
        <v>68.260000000000005</v>
      </c>
      <c r="AG92" s="16">
        <v>79.28</v>
      </c>
      <c r="AI92" s="24">
        <v>6</v>
      </c>
      <c r="AJ92" s="16">
        <v>0.59</v>
      </c>
      <c r="AK92" s="16">
        <v>0.71</v>
      </c>
      <c r="AL92" s="16">
        <v>0.63</v>
      </c>
      <c r="AM92" s="16">
        <v>0.49</v>
      </c>
      <c r="AN92" s="16">
        <v>0.54</v>
      </c>
      <c r="AO92" s="16">
        <v>0.67</v>
      </c>
      <c r="AP92" s="16">
        <v>0.54</v>
      </c>
      <c r="AQ92" s="16">
        <v>0.65</v>
      </c>
      <c r="AR92" s="16">
        <v>0.51</v>
      </c>
      <c r="AT92" s="24">
        <v>6</v>
      </c>
      <c r="AU92" s="16">
        <v>13.5</v>
      </c>
      <c r="AV92" s="16">
        <v>11.5</v>
      </c>
      <c r="AW92" s="16">
        <v>15</v>
      </c>
      <c r="AX92" s="16">
        <v>18.5</v>
      </c>
      <c r="AY92" s="16">
        <v>15</v>
      </c>
      <c r="AZ92" s="16">
        <v>19.5</v>
      </c>
      <c r="BA92" s="16">
        <v>16.5</v>
      </c>
      <c r="BB92" s="16">
        <v>19</v>
      </c>
      <c r="BC92" s="16">
        <v>19</v>
      </c>
    </row>
    <row r="93" spans="2:55">
      <c r="B93" s="24">
        <v>7</v>
      </c>
      <c r="C93" s="16">
        <v>7.18</v>
      </c>
      <c r="D93" s="16">
        <v>10.38</v>
      </c>
      <c r="E93" s="16">
        <v>3.63</v>
      </c>
      <c r="F93" s="16">
        <v>6.81</v>
      </c>
      <c r="G93" s="16">
        <v>12.29</v>
      </c>
      <c r="H93" s="16">
        <v>12.32</v>
      </c>
      <c r="I93" s="16">
        <v>9.9499999999999993</v>
      </c>
      <c r="J93" s="16">
        <v>10.32</v>
      </c>
      <c r="K93" s="16">
        <v>4.96</v>
      </c>
      <c r="M93" s="24">
        <v>7</v>
      </c>
      <c r="N93" s="27">
        <v>163.07</v>
      </c>
      <c r="O93" s="16">
        <v>141.43</v>
      </c>
      <c r="P93" s="16">
        <v>164.53</v>
      </c>
      <c r="Q93" s="16">
        <v>170.92</v>
      </c>
      <c r="R93" s="16">
        <v>164.33</v>
      </c>
      <c r="S93" s="16">
        <v>162.56</v>
      </c>
      <c r="T93" s="16">
        <v>156.69</v>
      </c>
      <c r="U93" s="16">
        <v>124.51</v>
      </c>
      <c r="V93" s="16">
        <v>154.43</v>
      </c>
      <c r="X93" s="24">
        <v>7</v>
      </c>
      <c r="Y93" s="16">
        <v>80.72</v>
      </c>
      <c r="Z93" s="16">
        <v>105.79</v>
      </c>
      <c r="AA93" s="16">
        <v>93.81</v>
      </c>
      <c r="AB93" s="16">
        <v>124.69</v>
      </c>
      <c r="AC93" s="16">
        <v>75.88</v>
      </c>
      <c r="AD93" s="16">
        <v>95.03</v>
      </c>
      <c r="AE93" s="16">
        <v>82.62</v>
      </c>
      <c r="AF93" s="16">
        <v>102.96</v>
      </c>
      <c r="AG93" s="16">
        <v>65.930000000000007</v>
      </c>
      <c r="AI93" s="24">
        <v>7</v>
      </c>
      <c r="AJ93" s="16">
        <v>0.61</v>
      </c>
      <c r="AK93" s="16">
        <v>0.71</v>
      </c>
      <c r="AL93" s="16">
        <v>0.67</v>
      </c>
      <c r="AM93" s="16">
        <v>0.56999999999999995</v>
      </c>
      <c r="AN93" s="16">
        <v>0.55000000000000004</v>
      </c>
      <c r="AO93" s="16">
        <v>0.49</v>
      </c>
      <c r="AP93" s="16">
        <v>0.47</v>
      </c>
      <c r="AQ93" s="16">
        <v>0.59</v>
      </c>
      <c r="AR93" s="16">
        <v>0.53</v>
      </c>
      <c r="AT93" s="24">
        <v>7</v>
      </c>
      <c r="AU93" s="16">
        <v>12.5</v>
      </c>
      <c r="AV93" s="16">
        <v>12</v>
      </c>
      <c r="AW93" s="16">
        <v>16</v>
      </c>
      <c r="AX93" s="16">
        <v>19.5</v>
      </c>
      <c r="AY93" s="16">
        <v>15.5</v>
      </c>
      <c r="AZ93" s="16">
        <v>19.5</v>
      </c>
      <c r="BA93" s="16">
        <v>21</v>
      </c>
      <c r="BB93" s="16">
        <v>21</v>
      </c>
      <c r="BC93" s="16">
        <v>17</v>
      </c>
    </row>
    <row r="94" spans="2:55">
      <c r="B94" s="24">
        <v>8</v>
      </c>
      <c r="C94" s="16">
        <v>7.39</v>
      </c>
      <c r="D94" s="16">
        <v>7.87</v>
      </c>
      <c r="E94" s="16">
        <v>8.16</v>
      </c>
      <c r="F94" s="16">
        <v>11.61</v>
      </c>
      <c r="G94" s="16">
        <v>15.86</v>
      </c>
      <c r="H94" s="16">
        <v>7.24</v>
      </c>
      <c r="I94" s="16">
        <v>14.41</v>
      </c>
      <c r="J94" s="16">
        <v>8.09</v>
      </c>
      <c r="K94" s="16">
        <v>6.55</v>
      </c>
      <c r="M94" s="24">
        <v>8</v>
      </c>
      <c r="N94" s="27">
        <v>140.26</v>
      </c>
      <c r="O94" s="16">
        <v>130.22</v>
      </c>
      <c r="P94" s="16">
        <v>157.08000000000001</v>
      </c>
      <c r="Q94" s="16">
        <v>167.52</v>
      </c>
      <c r="R94" s="16">
        <v>166.7</v>
      </c>
      <c r="S94" s="16">
        <v>158.96</v>
      </c>
      <c r="T94" s="16">
        <v>179.61</v>
      </c>
      <c r="U94" s="16">
        <v>108.6</v>
      </c>
      <c r="V94" s="16">
        <v>164.11</v>
      </c>
      <c r="X94" s="24">
        <v>8</v>
      </c>
      <c r="Y94" s="16">
        <v>99.57</v>
      </c>
      <c r="Z94" s="16">
        <v>114.96</v>
      </c>
      <c r="AA94" s="16">
        <v>103.09</v>
      </c>
      <c r="AB94" s="16">
        <v>90.27</v>
      </c>
      <c r="AC94" s="16">
        <v>83.72</v>
      </c>
      <c r="AD94" s="16">
        <v>108.26</v>
      </c>
      <c r="AE94" s="16">
        <v>76.78</v>
      </c>
      <c r="AF94" s="16">
        <v>81.7</v>
      </c>
      <c r="AG94" s="16">
        <v>71.63</v>
      </c>
      <c r="AI94" s="24">
        <v>8</v>
      </c>
      <c r="AJ94" s="16">
        <v>0.57999999999999996</v>
      </c>
      <c r="AK94" s="16">
        <v>0.66</v>
      </c>
      <c r="AL94" s="16">
        <v>0.61</v>
      </c>
      <c r="AM94" s="16">
        <v>0.64</v>
      </c>
      <c r="AN94" s="16">
        <v>0.51</v>
      </c>
      <c r="AO94" s="16">
        <v>0.52</v>
      </c>
      <c r="AP94" s="16">
        <v>0.56000000000000005</v>
      </c>
      <c r="AQ94" s="16">
        <v>0.66</v>
      </c>
      <c r="AR94" s="16">
        <v>0.56999999999999995</v>
      </c>
      <c r="AT94" s="24">
        <v>8</v>
      </c>
      <c r="AU94" s="16">
        <v>14.5</v>
      </c>
      <c r="AV94" s="16">
        <v>12</v>
      </c>
      <c r="AW94" s="16">
        <v>12.5</v>
      </c>
      <c r="AX94" s="16">
        <v>20.5</v>
      </c>
      <c r="AY94" s="16">
        <v>17</v>
      </c>
      <c r="AZ94" s="16">
        <v>20.5</v>
      </c>
      <c r="BA94" s="16">
        <v>16</v>
      </c>
      <c r="BB94" s="16">
        <v>17</v>
      </c>
      <c r="BC94" s="16">
        <v>17.5</v>
      </c>
    </row>
    <row r="95" spans="2:55">
      <c r="B95" s="24">
        <v>9</v>
      </c>
      <c r="C95" s="16">
        <v>8.18</v>
      </c>
      <c r="D95" s="16">
        <v>9.7100000000000009</v>
      </c>
      <c r="E95" s="16">
        <v>8.1999999999999993</v>
      </c>
      <c r="F95" s="16">
        <v>6.94</v>
      </c>
      <c r="G95" s="16">
        <v>11.59</v>
      </c>
      <c r="H95" s="16">
        <v>13.86</v>
      </c>
      <c r="I95" s="16">
        <v>8.99</v>
      </c>
      <c r="J95" s="16">
        <v>7.19</v>
      </c>
      <c r="K95" s="16">
        <v>5.12</v>
      </c>
      <c r="M95" s="24">
        <v>9</v>
      </c>
      <c r="N95" s="27">
        <v>147.15</v>
      </c>
      <c r="O95" s="16">
        <v>157.03</v>
      </c>
      <c r="P95" s="16">
        <v>174.03</v>
      </c>
      <c r="Q95" s="16">
        <v>169.86</v>
      </c>
      <c r="R95" s="16">
        <v>155.91999999999999</v>
      </c>
      <c r="S95" s="16">
        <v>138.22999999999999</v>
      </c>
      <c r="T95" s="16">
        <v>167.8</v>
      </c>
      <c r="U95" s="16">
        <v>121.37</v>
      </c>
      <c r="V95" s="16">
        <v>129.91</v>
      </c>
      <c r="X95" s="24">
        <v>9</v>
      </c>
      <c r="Y95" s="16">
        <v>111.73</v>
      </c>
      <c r="Z95" s="16">
        <v>103.96</v>
      </c>
      <c r="AA95" s="16">
        <v>117.75</v>
      </c>
      <c r="AB95" s="16">
        <v>112.74</v>
      </c>
      <c r="AC95" s="16">
        <v>58.27</v>
      </c>
      <c r="AD95" s="16">
        <v>122.82</v>
      </c>
      <c r="AE95" s="16">
        <v>121.03</v>
      </c>
      <c r="AF95" s="16">
        <v>91.64</v>
      </c>
      <c r="AG95" s="16">
        <v>83.43</v>
      </c>
      <c r="AI95" s="24">
        <v>9</v>
      </c>
      <c r="AJ95" s="16">
        <v>0.56999999999999995</v>
      </c>
      <c r="AK95" s="16">
        <v>0.69</v>
      </c>
      <c r="AL95" s="16">
        <v>0.72</v>
      </c>
      <c r="AM95" s="16">
        <v>0.49</v>
      </c>
      <c r="AN95" s="16">
        <v>0.38</v>
      </c>
      <c r="AO95" s="16">
        <v>0.6</v>
      </c>
      <c r="AP95" s="16">
        <v>0.44</v>
      </c>
      <c r="AQ95" s="16">
        <v>0.66</v>
      </c>
      <c r="AR95" s="16">
        <v>0.39</v>
      </c>
      <c r="AT95" s="24">
        <v>9</v>
      </c>
      <c r="AU95" s="16">
        <v>14</v>
      </c>
      <c r="AV95" s="16">
        <v>16.5</v>
      </c>
      <c r="AW95" s="16">
        <v>15</v>
      </c>
      <c r="AX95" s="16">
        <v>16.5</v>
      </c>
      <c r="AY95" s="16">
        <v>12</v>
      </c>
      <c r="AZ95" s="16">
        <v>16.5</v>
      </c>
      <c r="BA95" s="16">
        <v>18</v>
      </c>
      <c r="BB95" s="16">
        <v>19</v>
      </c>
      <c r="BC95" s="16">
        <v>12</v>
      </c>
    </row>
    <row r="96" spans="2:55">
      <c r="B96" s="24">
        <v>10</v>
      </c>
      <c r="C96" s="16">
        <v>6.92</v>
      </c>
      <c r="D96" s="16">
        <v>6.39</v>
      </c>
      <c r="E96" s="16">
        <v>4.57</v>
      </c>
      <c r="F96" s="16">
        <v>9.91</v>
      </c>
      <c r="G96" s="16">
        <v>13.78</v>
      </c>
      <c r="H96" s="16">
        <v>11.06</v>
      </c>
      <c r="I96" s="16">
        <v>10.45</v>
      </c>
      <c r="J96" s="16">
        <v>9.82</v>
      </c>
      <c r="K96" s="16">
        <v>5.76</v>
      </c>
      <c r="M96" s="24">
        <v>10</v>
      </c>
      <c r="N96" s="27">
        <v>164.48</v>
      </c>
      <c r="O96" s="16">
        <v>134.18</v>
      </c>
      <c r="P96" s="16">
        <v>137.18</v>
      </c>
      <c r="Q96" s="16">
        <v>166.3</v>
      </c>
      <c r="R96" s="16">
        <v>174.62</v>
      </c>
      <c r="S96" s="16">
        <v>164.93</v>
      </c>
      <c r="T96" s="16">
        <v>147.69</v>
      </c>
      <c r="U96" s="16">
        <v>137.31</v>
      </c>
      <c r="V96" s="16">
        <v>147.69</v>
      </c>
      <c r="X96" s="24">
        <v>10</v>
      </c>
      <c r="Y96" s="16">
        <v>59.9</v>
      </c>
      <c r="Z96" s="16">
        <v>97.32</v>
      </c>
      <c r="AA96" s="16">
        <v>122.43</v>
      </c>
      <c r="AB96" s="16">
        <v>92.49</v>
      </c>
      <c r="AC96" s="16">
        <v>72.77</v>
      </c>
      <c r="AD96" s="16">
        <v>87.05</v>
      </c>
      <c r="AE96" s="16">
        <v>92.72</v>
      </c>
      <c r="AF96" s="16">
        <v>66.3</v>
      </c>
      <c r="AG96" s="16">
        <v>50.83</v>
      </c>
      <c r="AI96" s="24">
        <v>10</v>
      </c>
      <c r="AJ96" s="16">
        <v>0.51</v>
      </c>
      <c r="AK96" s="16">
        <v>0.74</v>
      </c>
      <c r="AL96" s="16">
        <v>0.68</v>
      </c>
      <c r="AM96" s="16">
        <v>0.53</v>
      </c>
      <c r="AN96" s="16">
        <v>0.45</v>
      </c>
      <c r="AO96" s="16">
        <v>0.51</v>
      </c>
      <c r="AP96" s="16">
        <v>0.66</v>
      </c>
      <c r="AQ96" s="16">
        <v>0.56999999999999995</v>
      </c>
      <c r="AR96" s="16">
        <v>0.53</v>
      </c>
      <c r="AT96" s="24">
        <v>10</v>
      </c>
      <c r="AU96" s="16">
        <v>13</v>
      </c>
      <c r="AV96" s="16">
        <v>15</v>
      </c>
      <c r="AW96" s="16">
        <v>17.5</v>
      </c>
      <c r="AX96" s="16">
        <v>21</v>
      </c>
      <c r="AY96" s="16">
        <v>17</v>
      </c>
      <c r="AZ96" s="16">
        <v>21</v>
      </c>
      <c r="BA96" s="16">
        <v>18</v>
      </c>
      <c r="BB96" s="16">
        <v>18.5</v>
      </c>
      <c r="BC96" s="16">
        <v>17</v>
      </c>
    </row>
    <row r="97" spans="2:55">
      <c r="B97" s="24">
        <v>11</v>
      </c>
      <c r="C97" s="16">
        <v>5.44</v>
      </c>
      <c r="D97" s="16">
        <v>8.67</v>
      </c>
      <c r="E97" s="16">
        <v>8.7799999999999994</v>
      </c>
      <c r="F97" s="16">
        <v>6.76</v>
      </c>
      <c r="G97" s="16">
        <v>13.9</v>
      </c>
      <c r="H97" s="16">
        <v>16.77</v>
      </c>
      <c r="I97" s="16">
        <v>11.2</v>
      </c>
      <c r="J97" s="16">
        <v>11.3</v>
      </c>
      <c r="K97" s="16">
        <v>6.37</v>
      </c>
      <c r="M97" s="24">
        <v>11</v>
      </c>
      <c r="N97" s="27">
        <v>172.86</v>
      </c>
      <c r="O97" s="16">
        <v>166.86</v>
      </c>
      <c r="P97" s="16">
        <v>168.58</v>
      </c>
      <c r="Q97" s="16">
        <v>171.98</v>
      </c>
      <c r="R97" s="16">
        <v>158.4</v>
      </c>
      <c r="S97" s="16">
        <v>176.13</v>
      </c>
      <c r="T97" s="16">
        <v>174.51</v>
      </c>
      <c r="U97" s="16">
        <v>130.38</v>
      </c>
      <c r="V97" s="16">
        <v>114.93</v>
      </c>
      <c r="X97" s="24">
        <v>11</v>
      </c>
      <c r="Y97" s="16">
        <v>66.459999999999994</v>
      </c>
      <c r="Z97" s="16">
        <v>86.42</v>
      </c>
      <c r="AA97" s="16">
        <v>91.55</v>
      </c>
      <c r="AB97" s="16">
        <v>89.27</v>
      </c>
      <c r="AC97" s="16">
        <v>65.17</v>
      </c>
      <c r="AD97" s="16">
        <v>67.83</v>
      </c>
      <c r="AE97" s="16">
        <v>96.96</v>
      </c>
      <c r="AF97" s="16">
        <v>70.66</v>
      </c>
      <c r="AG97" s="16">
        <v>94.72</v>
      </c>
      <c r="AI97" s="24">
        <v>11</v>
      </c>
      <c r="AJ97" s="16">
        <v>0.56999999999999995</v>
      </c>
      <c r="AK97" s="16">
        <v>0.71</v>
      </c>
      <c r="AL97" s="16">
        <v>0.7</v>
      </c>
      <c r="AM97" s="16">
        <v>0.57999999999999996</v>
      </c>
      <c r="AN97" s="16">
        <v>0.47</v>
      </c>
      <c r="AO97" s="16">
        <v>0.56999999999999995</v>
      </c>
      <c r="AP97" s="16">
        <v>0.56000000000000005</v>
      </c>
      <c r="AQ97" s="16">
        <v>0.62</v>
      </c>
      <c r="AR97" s="16">
        <v>0.56999999999999995</v>
      </c>
      <c r="AT97" s="24">
        <v>11</v>
      </c>
      <c r="AU97" s="16">
        <v>13</v>
      </c>
      <c r="AV97" s="16">
        <v>15</v>
      </c>
      <c r="AW97" s="16">
        <v>16</v>
      </c>
      <c r="AX97" s="16">
        <v>18.5</v>
      </c>
      <c r="AY97" s="16">
        <v>17.5</v>
      </c>
      <c r="AZ97" s="16">
        <v>18.5</v>
      </c>
      <c r="BA97" s="16">
        <v>15.5</v>
      </c>
      <c r="BB97" s="16">
        <v>22</v>
      </c>
      <c r="BC97" s="16">
        <v>13</v>
      </c>
    </row>
    <row r="98" spans="2:55">
      <c r="B98" s="24">
        <v>12</v>
      </c>
      <c r="C98" s="16">
        <v>10.19</v>
      </c>
      <c r="D98" s="16">
        <v>4.51</v>
      </c>
      <c r="E98" s="16">
        <v>7.17</v>
      </c>
      <c r="F98" s="16">
        <v>9.24</v>
      </c>
      <c r="G98" s="16">
        <v>12.67</v>
      </c>
      <c r="H98" s="16">
        <v>14.04</v>
      </c>
      <c r="I98" s="16">
        <v>12.55</v>
      </c>
      <c r="J98" s="16">
        <v>10.14</v>
      </c>
      <c r="K98" s="16">
        <v>5.7</v>
      </c>
      <c r="M98" s="24">
        <v>12</v>
      </c>
      <c r="N98" s="27">
        <v>162.54</v>
      </c>
      <c r="O98" s="16">
        <v>130.97999999999999</v>
      </c>
      <c r="P98" s="16">
        <v>158.56</v>
      </c>
      <c r="Q98" s="16">
        <v>163.98</v>
      </c>
      <c r="R98" s="16">
        <v>151.05000000000001</v>
      </c>
      <c r="S98" s="16">
        <v>156.54</v>
      </c>
      <c r="T98" s="16">
        <v>159.94999999999999</v>
      </c>
      <c r="U98" s="16">
        <v>126.71</v>
      </c>
      <c r="V98" s="16">
        <v>162.46</v>
      </c>
      <c r="X98" s="24">
        <v>12</v>
      </c>
      <c r="Y98" s="16">
        <v>72.91</v>
      </c>
      <c r="Z98" s="16">
        <v>89.87</v>
      </c>
      <c r="AA98" s="16">
        <v>102.7</v>
      </c>
      <c r="AB98" s="16">
        <v>105.47</v>
      </c>
      <c r="AC98" s="16">
        <v>61.9</v>
      </c>
      <c r="AD98" s="16">
        <v>84.03</v>
      </c>
      <c r="AE98" s="16">
        <v>87.21</v>
      </c>
      <c r="AF98" s="16">
        <v>97.97</v>
      </c>
      <c r="AG98" s="16">
        <v>80.010000000000005</v>
      </c>
      <c r="AI98" s="24">
        <v>12</v>
      </c>
      <c r="AJ98" s="16">
        <v>0.56000000000000005</v>
      </c>
      <c r="AK98" s="16">
        <v>0.72</v>
      </c>
      <c r="AL98" s="16">
        <v>0.68</v>
      </c>
      <c r="AM98" s="16">
        <v>0.53</v>
      </c>
      <c r="AN98" s="16">
        <v>0.41</v>
      </c>
      <c r="AO98" s="16">
        <v>0.64</v>
      </c>
      <c r="AP98" s="16">
        <v>0.65</v>
      </c>
      <c r="AQ98" s="16">
        <v>0.69</v>
      </c>
      <c r="AR98" s="16">
        <v>0.54</v>
      </c>
      <c r="AT98" s="24">
        <v>12</v>
      </c>
      <c r="AU98" s="16">
        <v>13.5</v>
      </c>
      <c r="AV98" s="16">
        <v>12.5</v>
      </c>
      <c r="AW98" s="16">
        <v>18</v>
      </c>
      <c r="AX98" s="16">
        <v>17</v>
      </c>
      <c r="AY98" s="16">
        <v>16</v>
      </c>
      <c r="AZ98" s="16">
        <v>17</v>
      </c>
      <c r="BA98" s="16">
        <v>16.5</v>
      </c>
      <c r="BB98" s="16">
        <v>18.5</v>
      </c>
      <c r="BC98" s="16">
        <v>16</v>
      </c>
    </row>
    <row r="99" spans="2:55">
      <c r="B99" s="24">
        <v>13</v>
      </c>
      <c r="C99" s="16">
        <v>9.84</v>
      </c>
      <c r="D99" s="16">
        <v>6.1</v>
      </c>
      <c r="E99" s="16">
        <v>5.99</v>
      </c>
      <c r="F99" s="16">
        <v>9.83</v>
      </c>
      <c r="G99" s="16">
        <v>10.8</v>
      </c>
      <c r="H99" s="16">
        <v>12.65</v>
      </c>
      <c r="I99" s="16">
        <v>13.75</v>
      </c>
      <c r="J99" s="16">
        <v>13.76</v>
      </c>
      <c r="K99" s="16">
        <v>7.67</v>
      </c>
      <c r="M99" s="24">
        <v>13</v>
      </c>
      <c r="N99" s="27">
        <v>151.71</v>
      </c>
      <c r="O99" s="16">
        <v>152.43</v>
      </c>
      <c r="P99" s="16">
        <v>143.77000000000001</v>
      </c>
      <c r="Q99" s="16">
        <v>179.55</v>
      </c>
      <c r="R99" s="16">
        <v>184.19</v>
      </c>
      <c r="S99" s="16">
        <v>120.24</v>
      </c>
      <c r="T99" s="16">
        <v>169.4</v>
      </c>
      <c r="U99" s="16">
        <v>113.36</v>
      </c>
      <c r="V99" s="16">
        <v>142.91</v>
      </c>
      <c r="X99" s="24">
        <v>13</v>
      </c>
      <c r="Y99" s="16">
        <v>86.26</v>
      </c>
      <c r="Z99" s="16">
        <v>110.28</v>
      </c>
      <c r="AA99" s="16">
        <v>124.45</v>
      </c>
      <c r="AB99" s="16">
        <v>97.63</v>
      </c>
      <c r="AC99" s="16">
        <v>85.61</v>
      </c>
      <c r="AD99" s="16">
        <v>86.41</v>
      </c>
      <c r="AE99" s="16">
        <v>69.73</v>
      </c>
      <c r="AF99" s="16">
        <v>76.19</v>
      </c>
      <c r="AG99" s="16">
        <v>64.650000000000006</v>
      </c>
      <c r="AI99" s="24">
        <v>13</v>
      </c>
      <c r="AJ99" s="16">
        <v>0.49</v>
      </c>
      <c r="AK99" s="16">
        <v>0.78</v>
      </c>
      <c r="AL99" s="16">
        <v>0.82</v>
      </c>
      <c r="AM99" s="16">
        <v>0.67</v>
      </c>
      <c r="AN99" s="16">
        <v>0.36</v>
      </c>
      <c r="AO99" s="16">
        <v>0.52</v>
      </c>
      <c r="AP99" s="16">
        <v>0.54</v>
      </c>
      <c r="AQ99" s="16">
        <v>0.66</v>
      </c>
      <c r="AR99" s="16">
        <v>0.55000000000000004</v>
      </c>
      <c r="AT99" s="24">
        <v>13</v>
      </c>
      <c r="AU99" s="16">
        <v>12.5</v>
      </c>
      <c r="AV99" s="16">
        <v>11</v>
      </c>
      <c r="AW99" s="16">
        <v>15</v>
      </c>
      <c r="AX99" s="16">
        <v>19.5</v>
      </c>
      <c r="AY99" s="16">
        <v>14</v>
      </c>
      <c r="AZ99" s="16">
        <v>11.5</v>
      </c>
      <c r="BA99" s="16">
        <v>15</v>
      </c>
      <c r="BB99" s="16">
        <v>19</v>
      </c>
      <c r="BC99" s="16">
        <v>16.5</v>
      </c>
    </row>
    <row r="100" spans="2:55">
      <c r="B100" s="24">
        <v>14</v>
      </c>
      <c r="C100" s="16">
        <v>4.51</v>
      </c>
      <c r="D100" s="16">
        <v>8.18</v>
      </c>
      <c r="E100" s="16">
        <v>3.35</v>
      </c>
      <c r="F100" s="16">
        <v>7.33</v>
      </c>
      <c r="G100" s="16">
        <v>14.92</v>
      </c>
      <c r="H100" s="16">
        <v>19.12</v>
      </c>
      <c r="I100" s="16">
        <v>15.81</v>
      </c>
      <c r="J100" s="16">
        <v>7.11</v>
      </c>
      <c r="K100" s="16">
        <v>5.61</v>
      </c>
      <c r="M100" s="24">
        <v>14</v>
      </c>
      <c r="N100" s="27">
        <v>153.74</v>
      </c>
      <c r="O100" s="16">
        <v>118.79</v>
      </c>
      <c r="P100" s="16">
        <v>172.18</v>
      </c>
      <c r="Q100" s="16">
        <v>154.41</v>
      </c>
      <c r="R100" s="16">
        <v>181.65</v>
      </c>
      <c r="S100" s="16">
        <v>132.38999999999999</v>
      </c>
      <c r="T100" s="16">
        <v>166</v>
      </c>
      <c r="U100" s="16">
        <v>120.55</v>
      </c>
      <c r="V100" s="16">
        <v>125.65</v>
      </c>
      <c r="X100" s="24">
        <v>14</v>
      </c>
      <c r="Y100" s="16">
        <v>90</v>
      </c>
      <c r="Z100" s="16">
        <v>104.49</v>
      </c>
      <c r="AA100" s="16">
        <v>108.94</v>
      </c>
      <c r="AB100" s="16">
        <v>107.93</v>
      </c>
      <c r="AC100" s="16">
        <v>91.73</v>
      </c>
      <c r="AD100" s="16">
        <v>72.239999999999995</v>
      </c>
      <c r="AE100" s="16">
        <v>81.400000000000006</v>
      </c>
      <c r="AF100" s="16">
        <v>80.03</v>
      </c>
      <c r="AG100" s="16">
        <v>92.21</v>
      </c>
      <c r="AI100" s="24">
        <v>14</v>
      </c>
      <c r="AJ100" s="16">
        <v>0.59</v>
      </c>
      <c r="AK100" s="16">
        <v>0.74</v>
      </c>
      <c r="AL100" s="16">
        <v>0.75</v>
      </c>
      <c r="AM100" s="16">
        <v>0.65</v>
      </c>
      <c r="AN100" s="16">
        <v>0.44</v>
      </c>
      <c r="AO100" s="16">
        <v>0.61</v>
      </c>
      <c r="AP100" s="16">
        <v>0.65</v>
      </c>
      <c r="AQ100" s="16">
        <v>0.61</v>
      </c>
      <c r="AR100" s="16">
        <v>0.55000000000000004</v>
      </c>
      <c r="AT100" s="24">
        <v>14</v>
      </c>
      <c r="AU100" s="16">
        <v>13</v>
      </c>
      <c r="AV100" s="16">
        <v>13</v>
      </c>
      <c r="AW100" s="16">
        <v>15.5</v>
      </c>
      <c r="AX100" s="16">
        <v>20.5</v>
      </c>
      <c r="AY100" s="16">
        <v>15.5</v>
      </c>
      <c r="AZ100" s="16">
        <v>12</v>
      </c>
      <c r="BA100" s="16">
        <v>15.5</v>
      </c>
      <c r="BB100" s="16">
        <v>17</v>
      </c>
      <c r="BC100" s="16">
        <v>14</v>
      </c>
    </row>
    <row r="101" spans="2:55">
      <c r="B101" s="24">
        <v>15</v>
      </c>
      <c r="C101" s="16">
        <v>8.14</v>
      </c>
      <c r="D101" s="16">
        <v>10.41</v>
      </c>
      <c r="E101" s="16">
        <v>8.6300000000000008</v>
      </c>
      <c r="F101" s="16">
        <v>9.7899999999999991</v>
      </c>
      <c r="G101" s="16">
        <v>12.61</v>
      </c>
      <c r="H101" s="16">
        <v>13.78</v>
      </c>
      <c r="I101" s="16">
        <v>9.26</v>
      </c>
      <c r="J101" s="16">
        <v>8.49</v>
      </c>
      <c r="K101" s="16">
        <v>4.99</v>
      </c>
      <c r="M101" s="24">
        <v>15</v>
      </c>
      <c r="N101" s="27">
        <v>143.25</v>
      </c>
      <c r="O101" s="16">
        <v>113.74</v>
      </c>
      <c r="P101" s="16">
        <v>170.29</v>
      </c>
      <c r="Q101" s="16">
        <v>153.56</v>
      </c>
      <c r="R101" s="16">
        <v>175.71</v>
      </c>
      <c r="S101" s="16">
        <v>139.22</v>
      </c>
      <c r="T101" s="16">
        <v>160.01</v>
      </c>
      <c r="U101" s="16">
        <v>135.72</v>
      </c>
      <c r="V101" s="16">
        <v>147.32</v>
      </c>
      <c r="X101" s="24">
        <v>15</v>
      </c>
      <c r="Y101" s="16">
        <v>76.73</v>
      </c>
      <c r="Z101" s="16">
        <v>89.69</v>
      </c>
      <c r="AA101" s="16">
        <v>106.18</v>
      </c>
      <c r="AB101" s="16">
        <v>115.19</v>
      </c>
      <c r="AC101" s="16">
        <v>74</v>
      </c>
      <c r="AD101" s="16">
        <v>88.47</v>
      </c>
      <c r="AE101" s="16">
        <v>91.46</v>
      </c>
      <c r="AF101" s="16">
        <v>73.72</v>
      </c>
      <c r="AG101" s="16">
        <v>52.63</v>
      </c>
      <c r="AI101" s="24">
        <v>15</v>
      </c>
      <c r="AJ101" s="16">
        <v>0.64</v>
      </c>
      <c r="AK101" s="16">
        <v>0.68</v>
      </c>
      <c r="AL101" s="16">
        <v>0.63</v>
      </c>
      <c r="AM101" s="16">
        <v>0.54</v>
      </c>
      <c r="AN101" s="16">
        <v>0.34</v>
      </c>
      <c r="AO101" s="16">
        <v>0.66</v>
      </c>
      <c r="AP101" s="16">
        <v>0.53</v>
      </c>
      <c r="AQ101" s="16">
        <v>0.57999999999999996</v>
      </c>
      <c r="AR101" s="16">
        <v>0.49</v>
      </c>
      <c r="AT101" s="24">
        <v>15</v>
      </c>
      <c r="AU101" s="16">
        <v>11</v>
      </c>
      <c r="AV101" s="16">
        <v>13</v>
      </c>
      <c r="AW101" s="16">
        <v>16.5</v>
      </c>
      <c r="AX101" s="16">
        <v>16</v>
      </c>
      <c r="AY101" s="16">
        <v>16</v>
      </c>
      <c r="AZ101" s="16">
        <v>12</v>
      </c>
      <c r="BA101" s="16">
        <v>18</v>
      </c>
      <c r="BB101" s="16">
        <v>17</v>
      </c>
      <c r="BC101" s="16">
        <v>14</v>
      </c>
    </row>
    <row r="102" spans="2:55">
      <c r="B102" s="24">
        <v>16</v>
      </c>
      <c r="C102" s="16">
        <v>7.61</v>
      </c>
      <c r="D102" s="16">
        <v>7.51</v>
      </c>
      <c r="E102" s="16">
        <v>11.5</v>
      </c>
      <c r="F102" s="16">
        <v>10.82</v>
      </c>
      <c r="G102" s="16">
        <v>8.7899999999999991</v>
      </c>
      <c r="H102" s="16">
        <v>12.67</v>
      </c>
      <c r="I102" s="16">
        <v>17.72</v>
      </c>
      <c r="J102" s="16">
        <v>10.6</v>
      </c>
      <c r="K102" s="16">
        <v>5.63</v>
      </c>
      <c r="M102" s="24">
        <v>16</v>
      </c>
      <c r="N102" s="27">
        <v>121.94</v>
      </c>
      <c r="O102" s="16">
        <v>139.04</v>
      </c>
      <c r="P102" s="16">
        <v>156.57</v>
      </c>
      <c r="Q102" s="16">
        <v>167.38</v>
      </c>
      <c r="R102" s="16">
        <v>183.27</v>
      </c>
      <c r="S102" s="16">
        <v>146.68</v>
      </c>
      <c r="T102" s="16">
        <v>149.78</v>
      </c>
      <c r="U102" s="16">
        <v>129.91999999999999</v>
      </c>
      <c r="V102" s="16">
        <v>130.72999999999999</v>
      </c>
      <c r="X102" s="24">
        <v>16</v>
      </c>
      <c r="Y102" s="16">
        <v>80.16</v>
      </c>
      <c r="Z102" s="16">
        <v>96.27</v>
      </c>
      <c r="AA102" s="16">
        <v>90.25</v>
      </c>
      <c r="AB102" s="16">
        <v>99.84</v>
      </c>
      <c r="AC102" s="16">
        <v>82.2</v>
      </c>
      <c r="AD102" s="16">
        <v>108.45</v>
      </c>
      <c r="AE102" s="16">
        <v>81.96</v>
      </c>
      <c r="AF102" s="16">
        <v>66.7</v>
      </c>
      <c r="AG102" s="16">
        <v>95.11</v>
      </c>
      <c r="AI102" s="24">
        <v>16</v>
      </c>
      <c r="AJ102" s="16">
        <v>0.51</v>
      </c>
      <c r="AK102" s="16">
        <v>0.53</v>
      </c>
      <c r="AL102" s="16">
        <v>0.74</v>
      </c>
      <c r="AM102" s="16">
        <v>0.62</v>
      </c>
      <c r="AN102" s="16">
        <v>0.52</v>
      </c>
      <c r="AO102" s="16">
        <v>0.49</v>
      </c>
      <c r="AP102" s="16">
        <v>0.54</v>
      </c>
      <c r="AQ102" s="16">
        <v>0.73</v>
      </c>
      <c r="AR102" s="16">
        <v>0.5</v>
      </c>
      <c r="AT102" s="24">
        <v>16</v>
      </c>
      <c r="AU102" s="16">
        <v>14</v>
      </c>
      <c r="AV102" s="16">
        <v>11</v>
      </c>
      <c r="AW102" s="16">
        <v>15</v>
      </c>
      <c r="AX102" s="16">
        <v>17.5</v>
      </c>
      <c r="AY102" s="16">
        <v>15</v>
      </c>
      <c r="AZ102" s="16">
        <v>16.5</v>
      </c>
      <c r="BA102" s="16">
        <v>21.5</v>
      </c>
      <c r="BB102" s="16">
        <v>17.5</v>
      </c>
      <c r="BC102" s="16">
        <v>12.5</v>
      </c>
    </row>
    <row r="103" spans="2:55">
      <c r="B103" s="24">
        <v>17</v>
      </c>
      <c r="C103" s="16">
        <v>5.23</v>
      </c>
      <c r="D103" s="16">
        <v>9.09</v>
      </c>
      <c r="E103" s="16">
        <v>6.59</v>
      </c>
      <c r="F103" s="16">
        <v>9.2899999999999991</v>
      </c>
      <c r="G103" s="16">
        <v>11.62</v>
      </c>
      <c r="H103" s="16">
        <v>9.7799999999999994</v>
      </c>
      <c r="I103" s="16">
        <v>13.99</v>
      </c>
      <c r="J103" s="16">
        <v>6.23</v>
      </c>
      <c r="K103" s="16">
        <v>5.4</v>
      </c>
      <c r="M103" s="24">
        <v>17</v>
      </c>
      <c r="N103" s="27">
        <v>155.82</v>
      </c>
      <c r="O103" s="16">
        <v>144.21</v>
      </c>
      <c r="P103" s="16">
        <v>163.91</v>
      </c>
      <c r="Q103" s="16">
        <v>155.56</v>
      </c>
      <c r="R103" s="16">
        <v>158.99</v>
      </c>
      <c r="S103" s="16">
        <v>168.42</v>
      </c>
      <c r="T103" s="16">
        <v>157.91999999999999</v>
      </c>
      <c r="U103" s="16">
        <v>117.65</v>
      </c>
      <c r="V103" s="16">
        <v>145.43</v>
      </c>
      <c r="X103" s="24">
        <v>17</v>
      </c>
      <c r="Y103" s="16">
        <v>87.98</v>
      </c>
      <c r="Z103" s="16">
        <v>90.15</v>
      </c>
      <c r="AA103" s="16">
        <v>105.3</v>
      </c>
      <c r="AB103" s="16">
        <v>73.53</v>
      </c>
      <c r="AC103" s="16">
        <v>128.83000000000001</v>
      </c>
      <c r="AD103" s="16">
        <v>83.96</v>
      </c>
      <c r="AE103" s="16">
        <v>100.68</v>
      </c>
      <c r="AF103" s="16">
        <v>75.209999999999994</v>
      </c>
      <c r="AG103" s="16">
        <v>56.78</v>
      </c>
      <c r="AI103" s="24">
        <v>17</v>
      </c>
      <c r="AJ103" s="16">
        <v>0.53</v>
      </c>
      <c r="AK103" s="16">
        <v>0.78</v>
      </c>
      <c r="AL103" s="16">
        <v>0.73</v>
      </c>
      <c r="AM103" s="16">
        <v>0.5</v>
      </c>
      <c r="AN103" s="16">
        <v>0.44</v>
      </c>
      <c r="AO103" s="16">
        <v>0.56999999999999995</v>
      </c>
      <c r="AP103" s="16">
        <v>0.47</v>
      </c>
      <c r="AQ103" s="16">
        <v>0.71</v>
      </c>
      <c r="AR103" s="16">
        <v>0.62</v>
      </c>
      <c r="AT103" s="24">
        <v>17</v>
      </c>
      <c r="AU103" s="16">
        <v>16</v>
      </c>
      <c r="AV103" s="16">
        <v>10.5</v>
      </c>
      <c r="AW103" s="16">
        <v>15.5</v>
      </c>
      <c r="AX103" s="16">
        <v>19.5</v>
      </c>
      <c r="AY103" s="16">
        <v>16</v>
      </c>
      <c r="AZ103" s="16">
        <v>15</v>
      </c>
      <c r="BA103" s="16">
        <v>17.5</v>
      </c>
      <c r="BB103" s="16">
        <v>20</v>
      </c>
      <c r="BC103" s="16">
        <v>15.5</v>
      </c>
    </row>
    <row r="104" spans="2:55">
      <c r="B104" s="24">
        <v>18</v>
      </c>
      <c r="C104" s="16">
        <v>6.02</v>
      </c>
      <c r="D104" s="16">
        <v>4.32</v>
      </c>
      <c r="E104" s="16">
        <v>4.9400000000000004</v>
      </c>
      <c r="F104" s="16">
        <v>6.95</v>
      </c>
      <c r="G104" s="16">
        <v>13.94</v>
      </c>
      <c r="H104" s="16">
        <v>18.13</v>
      </c>
      <c r="I104" s="16">
        <v>10.74</v>
      </c>
      <c r="J104" s="16">
        <v>9.16</v>
      </c>
      <c r="K104" s="16">
        <v>4.88</v>
      </c>
      <c r="M104" s="24">
        <v>18</v>
      </c>
      <c r="N104" s="27">
        <v>164.52</v>
      </c>
      <c r="O104" s="16">
        <v>128.65</v>
      </c>
      <c r="P104" s="16">
        <v>157.83000000000001</v>
      </c>
      <c r="Q104" s="16">
        <v>147.49</v>
      </c>
      <c r="R104" s="16">
        <v>159.03</v>
      </c>
      <c r="S104" s="16">
        <v>144.61000000000001</v>
      </c>
      <c r="T104" s="16">
        <v>151.79</v>
      </c>
      <c r="U104" s="16">
        <v>155.1</v>
      </c>
      <c r="V104" s="16">
        <v>160.11000000000001</v>
      </c>
      <c r="X104" s="24">
        <v>18</v>
      </c>
      <c r="Y104" s="16">
        <v>80.28</v>
      </c>
      <c r="Z104" s="16">
        <v>87.29</v>
      </c>
      <c r="AA104" s="16">
        <v>110.64</v>
      </c>
      <c r="AB104" s="16">
        <v>100.63</v>
      </c>
      <c r="AC104" s="16">
        <v>69.53</v>
      </c>
      <c r="AD104" s="16">
        <v>117.37</v>
      </c>
      <c r="AE104" s="16">
        <v>117.88</v>
      </c>
      <c r="AF104" s="16">
        <v>62.26</v>
      </c>
      <c r="AG104" s="16">
        <v>48.81</v>
      </c>
      <c r="AI104" s="24">
        <v>18</v>
      </c>
      <c r="AJ104" s="16">
        <v>0.64</v>
      </c>
      <c r="AK104" s="16">
        <v>0.75</v>
      </c>
      <c r="AL104" s="16">
        <v>0.62</v>
      </c>
      <c r="AM104" s="16">
        <v>0.56999999999999995</v>
      </c>
      <c r="AN104" s="16">
        <v>0.36</v>
      </c>
      <c r="AO104" s="16">
        <v>0.6</v>
      </c>
      <c r="AP104" s="16">
        <v>0.52</v>
      </c>
      <c r="AQ104" s="16">
        <v>0.56000000000000005</v>
      </c>
      <c r="AR104" s="16">
        <v>0.45</v>
      </c>
      <c r="AT104" s="24">
        <v>18</v>
      </c>
      <c r="AU104" s="16">
        <v>15</v>
      </c>
      <c r="AV104" s="16">
        <v>12</v>
      </c>
      <c r="AW104" s="16">
        <v>18</v>
      </c>
      <c r="AX104" s="16">
        <v>20.5</v>
      </c>
      <c r="AY104" s="16">
        <v>12.5</v>
      </c>
      <c r="AZ104" s="16">
        <v>15</v>
      </c>
      <c r="BA104" s="16">
        <v>16</v>
      </c>
      <c r="BB104" s="16">
        <v>21.5</v>
      </c>
      <c r="BC104" s="16">
        <v>16</v>
      </c>
    </row>
    <row r="105" spans="2:55">
      <c r="B105" s="24">
        <v>19</v>
      </c>
      <c r="C105" s="16">
        <v>4.4400000000000004</v>
      </c>
      <c r="D105" s="16">
        <v>6.61</v>
      </c>
      <c r="E105" s="16">
        <v>2.66</v>
      </c>
      <c r="F105" s="16">
        <v>7.06</v>
      </c>
      <c r="G105" s="16">
        <v>14.33</v>
      </c>
      <c r="H105" s="16">
        <v>13.71</v>
      </c>
      <c r="I105" s="16">
        <v>11.18</v>
      </c>
      <c r="J105" s="16">
        <v>8.56</v>
      </c>
      <c r="K105" s="16">
        <v>6.26</v>
      </c>
      <c r="M105" s="24">
        <v>19</v>
      </c>
      <c r="N105" s="27">
        <v>137.74</v>
      </c>
      <c r="O105" s="16">
        <v>129.04</v>
      </c>
      <c r="P105" s="16">
        <v>135.76</v>
      </c>
      <c r="Q105" s="16">
        <v>155.58000000000001</v>
      </c>
      <c r="R105" s="16">
        <v>154.18</v>
      </c>
      <c r="S105" s="16">
        <v>122.27</v>
      </c>
      <c r="T105" s="16">
        <v>158.88999999999999</v>
      </c>
      <c r="U105" s="16">
        <v>116.61</v>
      </c>
      <c r="V105" s="16">
        <v>137.83000000000001</v>
      </c>
      <c r="X105" s="24">
        <v>19</v>
      </c>
      <c r="Y105" s="16">
        <v>104.89</v>
      </c>
      <c r="Z105" s="16">
        <v>76.03</v>
      </c>
      <c r="AA105" s="16">
        <v>97.72</v>
      </c>
      <c r="AB105" s="16">
        <v>87.8</v>
      </c>
      <c r="AC105" s="16">
        <v>62.05</v>
      </c>
      <c r="AD105" s="16">
        <v>94.15</v>
      </c>
      <c r="AE105" s="16">
        <v>106.51</v>
      </c>
      <c r="AF105" s="16">
        <v>89.3</v>
      </c>
      <c r="AG105" s="16">
        <v>89.64</v>
      </c>
      <c r="AI105" s="24">
        <v>19</v>
      </c>
      <c r="AJ105" s="16">
        <v>0.53</v>
      </c>
      <c r="AK105" s="16">
        <v>0.68</v>
      </c>
      <c r="AL105" s="16">
        <v>0.67</v>
      </c>
      <c r="AM105" s="16">
        <v>0.55000000000000004</v>
      </c>
      <c r="AN105" s="16">
        <v>0.51</v>
      </c>
      <c r="AO105" s="16">
        <v>0.56999999999999995</v>
      </c>
      <c r="AP105" s="16">
        <v>0.64</v>
      </c>
      <c r="AQ105" s="16">
        <v>0.59</v>
      </c>
      <c r="AR105" s="16">
        <v>0.53</v>
      </c>
      <c r="AT105" s="24">
        <v>19</v>
      </c>
      <c r="AU105" s="16">
        <v>16</v>
      </c>
      <c r="AV105" s="16">
        <v>13</v>
      </c>
      <c r="AW105" s="16">
        <v>16.5</v>
      </c>
      <c r="AX105" s="16">
        <v>19.5</v>
      </c>
      <c r="AY105" s="16">
        <v>14.5</v>
      </c>
      <c r="AZ105" s="16">
        <v>15</v>
      </c>
      <c r="BA105" s="16">
        <v>20.5</v>
      </c>
      <c r="BB105" s="16">
        <v>19</v>
      </c>
      <c r="BC105" s="16">
        <v>14</v>
      </c>
    </row>
    <row r="106" spans="2:55">
      <c r="B106" s="24">
        <v>20</v>
      </c>
      <c r="C106" s="16">
        <v>7.84</v>
      </c>
      <c r="D106" s="16">
        <v>3.25</v>
      </c>
      <c r="E106" s="16">
        <v>4.1100000000000003</v>
      </c>
      <c r="F106" s="16">
        <v>11.76</v>
      </c>
      <c r="G106" s="16">
        <v>15.88</v>
      </c>
      <c r="H106" s="16">
        <v>9.19</v>
      </c>
      <c r="I106" s="16">
        <v>7.37</v>
      </c>
      <c r="J106" s="16">
        <v>11.84</v>
      </c>
      <c r="K106" s="16">
        <v>3.46</v>
      </c>
      <c r="M106" s="24">
        <v>20</v>
      </c>
      <c r="N106" s="27">
        <v>111.65</v>
      </c>
      <c r="O106" s="16">
        <v>168.52</v>
      </c>
      <c r="P106" s="16">
        <v>130.58000000000001</v>
      </c>
      <c r="Q106" s="16">
        <v>181.87</v>
      </c>
      <c r="R106" s="16">
        <v>174.27</v>
      </c>
      <c r="S106" s="16">
        <v>130.58000000000001</v>
      </c>
      <c r="T106" s="16">
        <v>154.72</v>
      </c>
      <c r="U106" s="16">
        <v>126.34</v>
      </c>
      <c r="V106" s="16">
        <v>159.72</v>
      </c>
      <c r="X106" s="24">
        <v>20</v>
      </c>
      <c r="Y106" s="16">
        <v>80.36</v>
      </c>
      <c r="Z106" s="16">
        <v>113.83</v>
      </c>
      <c r="AA106" s="16">
        <v>111.09</v>
      </c>
      <c r="AB106" s="16">
        <v>92.93</v>
      </c>
      <c r="AC106" s="16">
        <v>65.39</v>
      </c>
      <c r="AD106" s="16">
        <v>83.7</v>
      </c>
      <c r="AE106" s="16">
        <v>72.459999999999994</v>
      </c>
      <c r="AF106" s="16">
        <v>114.1</v>
      </c>
      <c r="AG106" s="16">
        <v>67.599999999999994</v>
      </c>
      <c r="AI106" s="24">
        <v>20</v>
      </c>
      <c r="AJ106" s="16">
        <v>0.54</v>
      </c>
      <c r="AK106" s="16">
        <v>0.72</v>
      </c>
      <c r="AL106" s="16">
        <v>0.68</v>
      </c>
      <c r="AM106" s="16">
        <v>0.6</v>
      </c>
      <c r="AN106" s="16">
        <v>0.41</v>
      </c>
      <c r="AO106" s="16">
        <v>0.61</v>
      </c>
      <c r="AP106" s="16">
        <v>0.52</v>
      </c>
      <c r="AQ106" s="16">
        <v>0.56999999999999995</v>
      </c>
      <c r="AR106" s="16">
        <v>0.44</v>
      </c>
      <c r="AT106" s="24">
        <v>20</v>
      </c>
      <c r="AU106" s="16">
        <v>14</v>
      </c>
      <c r="AV106" s="16">
        <v>14</v>
      </c>
      <c r="AW106" s="16">
        <v>18.5</v>
      </c>
      <c r="AX106" s="16">
        <v>18.5</v>
      </c>
      <c r="AY106" s="16">
        <v>13</v>
      </c>
      <c r="AZ106" s="16">
        <v>16.5</v>
      </c>
      <c r="BA106" s="16">
        <v>20</v>
      </c>
      <c r="BB106" s="16">
        <v>18.5</v>
      </c>
      <c r="BC106" s="16">
        <v>12</v>
      </c>
    </row>
    <row r="107" spans="2:55">
      <c r="B107" s="28" t="s">
        <v>48</v>
      </c>
      <c r="C107" s="29">
        <f>AVERAGE(C87:C106)</f>
        <v>7.3205</v>
      </c>
      <c r="D107" s="29">
        <f>AVERAGE(D87:D106)</f>
        <v>7.298</v>
      </c>
      <c r="E107" s="29">
        <f>AVERAGE(E87:E106)</f>
        <v>6.2779999999999996</v>
      </c>
      <c r="F107" s="29">
        <f>AVERAGE(F87:F106)</f>
        <v>8.7724999999999973</v>
      </c>
      <c r="G107" s="29">
        <f>AVERAGE(G87:G106)</f>
        <v>12.5945</v>
      </c>
      <c r="H107" s="29">
        <f t="shared" ref="H107:I107" si="0">AVERAGE(H87:H106)</f>
        <v>13.169</v>
      </c>
      <c r="I107" s="29">
        <f t="shared" si="0"/>
        <v>11.577000000000002</v>
      </c>
      <c r="J107" s="29">
        <f>AVERAGE(J87:J106)</f>
        <v>9.4220000000000006</v>
      </c>
      <c r="K107" s="29">
        <f>AVERAGE(K87:K106)</f>
        <v>5.7534999999999989</v>
      </c>
      <c r="M107" s="28" t="s">
        <v>48</v>
      </c>
      <c r="N107" s="29">
        <f>AVERAGE(N87:N106)</f>
        <v>146.16750000000005</v>
      </c>
      <c r="O107" s="29">
        <f>AVERAGE(O87:O106)</f>
        <v>139.36350000000002</v>
      </c>
      <c r="P107" s="29">
        <f>AVERAGE(P87:P106)</f>
        <v>151.69699999999997</v>
      </c>
      <c r="Q107" s="29">
        <f>AVERAGE(Q87:Q106)</f>
        <v>165.47799999999998</v>
      </c>
      <c r="R107" s="29">
        <f t="shared" ref="R107:S107" si="1">AVERAGE(R87:R106)</f>
        <v>170.61250000000001</v>
      </c>
      <c r="S107" s="29">
        <f t="shared" si="1"/>
        <v>148.43549999999999</v>
      </c>
      <c r="T107" s="29">
        <f>AVERAGE(T87:T106)</f>
        <v>161.97749999999999</v>
      </c>
      <c r="U107" s="29">
        <f>AVERAGE(U87:U106)</f>
        <v>127.4025</v>
      </c>
      <c r="V107" s="29">
        <f>AVERAGE(V87:V106)</f>
        <v>144.70250000000001</v>
      </c>
      <c r="X107" s="28" t="s">
        <v>48</v>
      </c>
      <c r="Y107" s="29">
        <f>AVERAGE(Y87:Y106)</f>
        <v>81.202500000000015</v>
      </c>
      <c r="Z107" s="29">
        <f>AVERAGE(Z87:Z106)</f>
        <v>99.220500000000001</v>
      </c>
      <c r="AA107" s="29">
        <f>AVERAGE(AA87:AA106)</f>
        <v>106.82300000000001</v>
      </c>
      <c r="AB107" s="29">
        <f>AVERAGE(AB87:AB106)</f>
        <v>94.707999999999998</v>
      </c>
      <c r="AC107" s="29">
        <f t="shared" ref="AC107:AD107" si="2">AVERAGE(AC87:AC106)</f>
        <v>74.810999999999993</v>
      </c>
      <c r="AD107" s="29">
        <f t="shared" si="2"/>
        <v>87.52600000000001</v>
      </c>
      <c r="AE107" s="29">
        <f>AVERAGE(AE87:AE106)</f>
        <v>90.996000000000009</v>
      </c>
      <c r="AF107" s="29">
        <f>AVERAGE(AF87:AF106)</f>
        <v>82.013999999999996</v>
      </c>
      <c r="AG107" s="29">
        <f>AVERAGE(AG87:AG106)</f>
        <v>75.436000000000007</v>
      </c>
      <c r="AI107" s="28" t="s">
        <v>48</v>
      </c>
      <c r="AJ107" s="29">
        <f>AVERAGE(AJ87:AJ106)</f>
        <v>0.55700000000000005</v>
      </c>
      <c r="AK107" s="29">
        <f>AVERAGE(AK87:AK106)</f>
        <v>0.71049999999999991</v>
      </c>
      <c r="AL107" s="29">
        <f>AVERAGE(AL87:AL106)</f>
        <v>0.69500000000000006</v>
      </c>
      <c r="AM107" s="29">
        <f>AVERAGE(AM87:AM106)</f>
        <v>0.56699999999999995</v>
      </c>
      <c r="AN107" s="29">
        <f t="shared" ref="AN107:AO107" si="3">AVERAGE(AN87:AN106)</f>
        <v>0.44150000000000011</v>
      </c>
      <c r="AO107" s="29">
        <f t="shared" si="3"/>
        <v>0.58499999999999996</v>
      </c>
      <c r="AP107" s="29">
        <f>AVERAGE(AP87:AP106)</f>
        <v>0.55600000000000016</v>
      </c>
      <c r="AQ107" s="29">
        <f>AVERAGE(AQ87:AQ106)</f>
        <v>0.63650000000000007</v>
      </c>
      <c r="AR107" s="29">
        <f>AVERAGE(AR87:AR106)</f>
        <v>0.51949999999999996</v>
      </c>
      <c r="AT107" s="28" t="s">
        <v>48</v>
      </c>
      <c r="AU107" s="29">
        <f>AVERAGE(AU87:AU106)</f>
        <v>13.525</v>
      </c>
      <c r="AV107" s="29">
        <f>AVERAGE(AV87:AV106)</f>
        <v>13</v>
      </c>
      <c r="AW107" s="29">
        <f>AVERAGE(AW87:AW106)</f>
        <v>16</v>
      </c>
      <c r="AX107" s="29">
        <f>AVERAGE(AX87:AX106)</f>
        <v>18.725000000000001</v>
      </c>
      <c r="AY107" s="29">
        <f t="shared" ref="AY107:AZ107" si="4">AVERAGE(AY87:AY106)</f>
        <v>15.025</v>
      </c>
      <c r="AZ107" s="29">
        <f t="shared" si="4"/>
        <v>17</v>
      </c>
      <c r="BA107" s="29">
        <f>AVERAGE(BA87:BA106)</f>
        <v>18</v>
      </c>
      <c r="BB107" s="29">
        <f>AVERAGE(BB87:BB106)</f>
        <v>18.75</v>
      </c>
      <c r="BC107" s="29">
        <f>AVERAGE(BC87:BC106)</f>
        <v>15.025</v>
      </c>
    </row>
    <row r="108" spans="2:55">
      <c r="B108" s="28" t="s">
        <v>49</v>
      </c>
      <c r="C108" s="29">
        <f>STDEV(C87:C106)</f>
        <v>1.8556215443321045</v>
      </c>
      <c r="D108" s="29">
        <f>STDEV(D87:D106)</f>
        <v>2.3671715300399261</v>
      </c>
      <c r="E108" s="29">
        <f>STDEV(E87:E106)</f>
        <v>2.4114105939535855</v>
      </c>
      <c r="F108" s="29">
        <f>STDEV(F87:F106)</f>
        <v>1.9345606736414451</v>
      </c>
      <c r="G108" s="29">
        <f>STDEV(G87:G106)</f>
        <v>2.417587912732333</v>
      </c>
      <c r="H108" s="29">
        <f t="shared" ref="H108:I108" si="5">STDEV(H87:H106)</f>
        <v>3.1895485573980502</v>
      </c>
      <c r="I108" s="29">
        <f t="shared" si="5"/>
        <v>2.6495721601003654</v>
      </c>
      <c r="J108" s="29">
        <f>STDEV(J87:J106)</f>
        <v>2.4979035420254228</v>
      </c>
      <c r="K108" s="29">
        <f>STDEV(K87:K106)</f>
        <v>1.0175836962861442</v>
      </c>
      <c r="M108" s="28" t="s">
        <v>49</v>
      </c>
      <c r="N108" s="29">
        <f>STDEV(N87:N106)</f>
        <v>15.753050122369348</v>
      </c>
      <c r="O108" s="29">
        <f>STDEV(O87:O106)</f>
        <v>17.994836766782687</v>
      </c>
      <c r="P108" s="29">
        <f>STDEV(P87:P106)</f>
        <v>17.028970701657347</v>
      </c>
      <c r="Q108" s="29">
        <f>STDEV(Q87:Q106)</f>
        <v>13.976346032531275</v>
      </c>
      <c r="R108" s="29">
        <f t="shared" ref="R108:S108" si="6">STDEV(R87:R106)</f>
        <v>12.039733287393824</v>
      </c>
      <c r="S108" s="29">
        <f t="shared" si="6"/>
        <v>16.836344607331956</v>
      </c>
      <c r="T108" s="29">
        <f>STDEV(T87:T106)</f>
        <v>9.4609785156549346</v>
      </c>
      <c r="U108" s="29">
        <f>STDEV(U87:U106)</f>
        <v>10.60332116541049</v>
      </c>
      <c r="V108" s="29">
        <f>STDEV(V87:V106)</f>
        <v>14.863622096989189</v>
      </c>
      <c r="X108" s="28" t="s">
        <v>49</v>
      </c>
      <c r="Y108" s="29">
        <f>STDEV(Y87:Y106)</f>
        <v>14.667716026057024</v>
      </c>
      <c r="Z108" s="29">
        <f>STDEV(Z87:Z106)</f>
        <v>12.749029054877347</v>
      </c>
      <c r="AA108" s="29">
        <f>STDEV(AA87:AA106)</f>
        <v>10.909120809767636</v>
      </c>
      <c r="AB108" s="29">
        <f>STDEV(AB87:AB106)</f>
        <v>15.098029359036092</v>
      </c>
      <c r="AC108" s="29">
        <f t="shared" ref="AC108:AD108" si="7">STDEV(AC87:AC106)</f>
        <v>16.220663851688546</v>
      </c>
      <c r="AD108" s="29">
        <f t="shared" si="7"/>
        <v>16.851378016430278</v>
      </c>
      <c r="AE108" s="29">
        <f>STDEV(AE87:AE106)</f>
        <v>15.569767398458557</v>
      </c>
      <c r="AF108" s="29">
        <f>STDEV(AF87:AF106)</f>
        <v>15.922974927013987</v>
      </c>
      <c r="AG108" s="29">
        <f>STDEV(AG87:AG106)</f>
        <v>15.769164580882089</v>
      </c>
      <c r="AI108" s="28" t="s">
        <v>49</v>
      </c>
      <c r="AJ108" s="29">
        <f>STDEV(AJ87:AJ106)</f>
        <v>4.8893008864146131E-2</v>
      </c>
      <c r="AK108" s="29">
        <f>STDEV(AK87:AK106)</f>
        <v>5.4432478694636938E-2</v>
      </c>
      <c r="AL108" s="29">
        <f>STDEV(AL87:AL106)</f>
        <v>5.8803866682745481E-2</v>
      </c>
      <c r="AM108" s="29">
        <f>STDEV(AM87:AM106)</f>
        <v>6.0445712920987306E-2</v>
      </c>
      <c r="AN108" s="29">
        <f t="shared" ref="AN108:AO108" si="8">STDEV(AN87:AN106)</f>
        <v>6.1752903191926889E-2</v>
      </c>
      <c r="AO108" s="29">
        <f t="shared" si="8"/>
        <v>5.6335461394456658E-2</v>
      </c>
      <c r="AP108" s="29">
        <f>STDEV(AP87:AP106)</f>
        <v>6.5886665051274759E-2</v>
      </c>
      <c r="AQ108" s="29">
        <f>STDEV(AQ87:AQ106)</f>
        <v>5.2342495566272566E-2</v>
      </c>
      <c r="AR108" s="29">
        <f>STDEV(AR87:AR106)</f>
        <v>5.2862781654113941E-2</v>
      </c>
      <c r="AT108" s="28" t="s">
        <v>49</v>
      </c>
      <c r="AU108" s="29">
        <f>STDEV(AU87:AU106)</f>
        <v>1.2615258096531567</v>
      </c>
      <c r="AV108" s="29">
        <f>STDEV(AV87:AV106)</f>
        <v>1.7770466332772772</v>
      </c>
      <c r="AW108" s="29">
        <f>STDEV(AW87:AW106)</f>
        <v>1.4327007988227578</v>
      </c>
      <c r="AX108" s="29">
        <f>STDEV(AX87:AX106)</f>
        <v>1.508528387116677</v>
      </c>
      <c r="AY108" s="29">
        <f t="shared" ref="AY108:AZ108" si="9">STDEV(AY87:AY106)</f>
        <v>1.7432199486793667</v>
      </c>
      <c r="AZ108" s="29">
        <f t="shared" si="9"/>
        <v>2.9735677667001128</v>
      </c>
      <c r="BA108" s="29">
        <f>STDEV(BA87:BA106)</f>
        <v>2.0065681621798159</v>
      </c>
      <c r="BB108" s="29">
        <f>STDEV(BB87:BB106)</f>
        <v>1.6343355321288671</v>
      </c>
      <c r="BC108" s="29">
        <f>STDEV(BC87:BC106)</f>
        <v>2.1366168535671943</v>
      </c>
    </row>
    <row r="109" spans="2:55">
      <c r="B109" s="21"/>
      <c r="M109" s="21"/>
      <c r="X109" s="21"/>
      <c r="AI109" s="21"/>
    </row>
    <row r="110" spans="2:55">
      <c r="B110" s="21"/>
      <c r="M110" s="21"/>
      <c r="X110" s="21"/>
      <c r="AI110" s="21"/>
    </row>
    <row r="111" spans="2:55">
      <c r="B111" s="21"/>
      <c r="J111" s="21"/>
      <c r="R111" s="21"/>
      <c r="Z111" s="21"/>
    </row>
    <row r="112" spans="2:55" ht="18.75">
      <c r="B112" s="22" t="s">
        <v>78</v>
      </c>
      <c r="C112" s="23"/>
      <c r="D112" s="23"/>
      <c r="E112" s="23"/>
      <c r="J112" s="21"/>
      <c r="R112" s="21"/>
      <c r="Z112" s="21"/>
    </row>
    <row r="113" spans="2:40">
      <c r="B113" s="21"/>
      <c r="J113" s="21"/>
      <c r="R113" s="21"/>
      <c r="Z113" s="21"/>
    </row>
    <row r="114" spans="2:40">
      <c r="B114" s="24"/>
      <c r="C114" s="189" t="s">
        <v>62</v>
      </c>
      <c r="D114" s="189"/>
      <c r="E114" s="189"/>
      <c r="F114" s="189"/>
      <c r="G114" s="189"/>
      <c r="H114" s="189"/>
      <c r="J114" s="24"/>
      <c r="K114" s="189" t="s">
        <v>57</v>
      </c>
      <c r="L114" s="189"/>
      <c r="M114" s="189"/>
      <c r="N114" s="189"/>
      <c r="O114" s="189"/>
      <c r="P114" s="189"/>
      <c r="R114" s="24"/>
      <c r="S114" s="189" t="s">
        <v>61</v>
      </c>
      <c r="T114" s="189"/>
      <c r="U114" s="189"/>
      <c r="V114" s="189"/>
      <c r="W114" s="189"/>
      <c r="X114" s="189"/>
      <c r="Z114" s="24"/>
      <c r="AA114" s="189" t="s">
        <v>63</v>
      </c>
      <c r="AB114" s="189"/>
      <c r="AC114" s="189"/>
      <c r="AD114" s="189"/>
      <c r="AE114" s="189"/>
      <c r="AF114" s="189"/>
      <c r="AH114" s="24"/>
      <c r="AI114" s="189" t="s">
        <v>67</v>
      </c>
      <c r="AJ114" s="189"/>
      <c r="AK114" s="189"/>
      <c r="AL114" s="189"/>
      <c r="AM114" s="189"/>
      <c r="AN114" s="189"/>
    </row>
    <row r="115" spans="2:40">
      <c r="B115" s="24" t="s">
        <v>68</v>
      </c>
      <c r="C115" s="25" t="s">
        <v>69</v>
      </c>
      <c r="D115" s="25" t="s">
        <v>70</v>
      </c>
      <c r="E115" s="25" t="s">
        <v>71</v>
      </c>
      <c r="F115" s="25" t="s">
        <v>72</v>
      </c>
      <c r="G115" s="25" t="s">
        <v>73</v>
      </c>
      <c r="H115" s="25" t="s">
        <v>74</v>
      </c>
      <c r="J115" s="24" t="s">
        <v>68</v>
      </c>
      <c r="K115" s="25" t="s">
        <v>69</v>
      </c>
      <c r="L115" s="25" t="s">
        <v>70</v>
      </c>
      <c r="M115" s="25" t="s">
        <v>71</v>
      </c>
      <c r="N115" s="25" t="s">
        <v>72</v>
      </c>
      <c r="O115" s="25" t="s">
        <v>73</v>
      </c>
      <c r="P115" s="25" t="s">
        <v>74</v>
      </c>
      <c r="R115" s="24" t="s">
        <v>68</v>
      </c>
      <c r="S115" s="25" t="s">
        <v>69</v>
      </c>
      <c r="T115" s="25" t="s">
        <v>70</v>
      </c>
      <c r="U115" s="25" t="s">
        <v>71</v>
      </c>
      <c r="V115" s="25" t="s">
        <v>72</v>
      </c>
      <c r="W115" s="25" t="s">
        <v>73</v>
      </c>
      <c r="X115" s="25" t="s">
        <v>74</v>
      </c>
      <c r="Z115" s="24" t="s">
        <v>68</v>
      </c>
      <c r="AA115" s="25" t="s">
        <v>69</v>
      </c>
      <c r="AB115" s="25" t="s">
        <v>70</v>
      </c>
      <c r="AC115" s="25" t="s">
        <v>71</v>
      </c>
      <c r="AD115" s="25" t="s">
        <v>72</v>
      </c>
      <c r="AE115" s="25" t="s">
        <v>73</v>
      </c>
      <c r="AF115" s="25" t="s">
        <v>74</v>
      </c>
      <c r="AH115" s="24" t="s">
        <v>68</v>
      </c>
      <c r="AI115" s="25" t="s">
        <v>79</v>
      </c>
      <c r="AJ115" s="25" t="s">
        <v>70</v>
      </c>
      <c r="AK115" s="25" t="s">
        <v>71</v>
      </c>
      <c r="AL115" s="25" t="s">
        <v>72</v>
      </c>
      <c r="AM115" s="25" t="s">
        <v>73</v>
      </c>
      <c r="AN115" s="25" t="s">
        <v>74</v>
      </c>
    </row>
    <row r="116" spans="2:40">
      <c r="B116" s="24">
        <v>1</v>
      </c>
      <c r="C116" s="16">
        <v>4.6500000000000004</v>
      </c>
      <c r="D116" s="16">
        <v>4.54</v>
      </c>
      <c r="E116" s="16">
        <v>3.18</v>
      </c>
      <c r="F116" s="16">
        <v>11.84</v>
      </c>
      <c r="G116" s="16">
        <v>3.32</v>
      </c>
      <c r="H116" s="16">
        <v>5.45</v>
      </c>
      <c r="J116" s="24">
        <v>1</v>
      </c>
      <c r="K116" s="16">
        <v>113.33</v>
      </c>
      <c r="L116" s="16">
        <v>116.68</v>
      </c>
      <c r="M116" s="16">
        <v>93.76</v>
      </c>
      <c r="N116" s="16">
        <v>133.65</v>
      </c>
      <c r="O116" s="16">
        <v>94.15</v>
      </c>
      <c r="P116" s="16">
        <v>79.89</v>
      </c>
      <c r="R116" s="24">
        <v>1</v>
      </c>
      <c r="S116" s="16">
        <v>52.44</v>
      </c>
      <c r="T116" s="16">
        <v>64.709999999999994</v>
      </c>
      <c r="U116" s="16">
        <v>75.12</v>
      </c>
      <c r="V116" s="16">
        <v>58.83</v>
      </c>
      <c r="W116" s="16">
        <v>41.44</v>
      </c>
      <c r="X116" s="16">
        <v>41.99</v>
      </c>
      <c r="Z116" s="24">
        <v>1</v>
      </c>
      <c r="AA116" s="16">
        <v>0.39</v>
      </c>
      <c r="AB116" s="16">
        <v>0.47</v>
      </c>
      <c r="AC116" s="16">
        <v>0.69</v>
      </c>
      <c r="AD116" s="16">
        <v>0.37</v>
      </c>
      <c r="AE116" s="16">
        <v>0.56999999999999995</v>
      </c>
      <c r="AF116" s="16">
        <v>0.39</v>
      </c>
      <c r="AH116" s="24">
        <v>1</v>
      </c>
      <c r="AI116" s="16">
        <v>16.5</v>
      </c>
      <c r="AJ116" s="16">
        <v>15.5</v>
      </c>
      <c r="AK116" s="16">
        <v>17.5</v>
      </c>
      <c r="AL116" s="16">
        <v>15</v>
      </c>
      <c r="AM116" s="16">
        <v>15.5</v>
      </c>
      <c r="AN116" s="16">
        <v>18.5</v>
      </c>
    </row>
    <row r="117" spans="2:40">
      <c r="B117" s="24">
        <v>2</v>
      </c>
      <c r="C117" s="16">
        <v>6.26</v>
      </c>
      <c r="D117" s="16">
        <v>4.21</v>
      </c>
      <c r="E117" s="16">
        <v>7.98</v>
      </c>
      <c r="F117" s="16">
        <v>9.59</v>
      </c>
      <c r="G117" s="16">
        <v>4.32</v>
      </c>
      <c r="H117" s="16">
        <v>6.23</v>
      </c>
      <c r="J117" s="24">
        <v>2</v>
      </c>
      <c r="K117" s="16">
        <v>126.58</v>
      </c>
      <c r="L117" s="16">
        <v>121.02</v>
      </c>
      <c r="M117" s="16">
        <v>86.11</v>
      </c>
      <c r="N117" s="16">
        <v>129.02000000000001</v>
      </c>
      <c r="O117" s="16">
        <v>77.540000000000006</v>
      </c>
      <c r="P117" s="16">
        <v>81.849999999999994</v>
      </c>
      <c r="R117" s="24">
        <v>2</v>
      </c>
      <c r="S117" s="16">
        <v>61.11</v>
      </c>
      <c r="T117" s="16">
        <v>41.46</v>
      </c>
      <c r="U117" s="16">
        <v>64.22</v>
      </c>
      <c r="V117" s="16">
        <v>59.4</v>
      </c>
      <c r="W117" s="16">
        <v>51.94</v>
      </c>
      <c r="X117" s="16">
        <v>23.81</v>
      </c>
      <c r="Z117" s="24">
        <v>2</v>
      </c>
      <c r="AA117" s="16">
        <v>0.41</v>
      </c>
      <c r="AB117" s="16">
        <v>0.37</v>
      </c>
      <c r="AC117" s="16">
        <v>0.73</v>
      </c>
      <c r="AD117" s="16">
        <v>0.37</v>
      </c>
      <c r="AE117" s="16">
        <v>0.56000000000000005</v>
      </c>
      <c r="AF117" s="16">
        <v>0.49</v>
      </c>
      <c r="AH117" s="24">
        <v>2</v>
      </c>
      <c r="AI117" s="16">
        <v>15</v>
      </c>
      <c r="AJ117" s="16">
        <v>16</v>
      </c>
      <c r="AK117" s="16">
        <v>15</v>
      </c>
      <c r="AL117" s="16">
        <v>14</v>
      </c>
      <c r="AM117" s="16">
        <v>17</v>
      </c>
      <c r="AN117" s="16">
        <v>15</v>
      </c>
    </row>
    <row r="118" spans="2:40">
      <c r="B118" s="24">
        <v>3</v>
      </c>
      <c r="C118" s="16">
        <v>7.12</v>
      </c>
      <c r="D118" s="16">
        <v>5.66</v>
      </c>
      <c r="E118" s="16">
        <v>9.77</v>
      </c>
      <c r="F118" s="16">
        <v>10.06</v>
      </c>
      <c r="G118" s="16">
        <v>5.3</v>
      </c>
      <c r="H118" s="16">
        <v>12.3</v>
      </c>
      <c r="J118" s="24">
        <v>3</v>
      </c>
      <c r="K118" s="16">
        <v>110.93</v>
      </c>
      <c r="L118" s="16">
        <v>103.86</v>
      </c>
      <c r="M118" s="16">
        <v>108.6</v>
      </c>
      <c r="N118" s="16">
        <v>116.54</v>
      </c>
      <c r="O118" s="16">
        <v>93.65</v>
      </c>
      <c r="P118" s="16">
        <v>109.29</v>
      </c>
      <c r="R118" s="24">
        <v>3</v>
      </c>
      <c r="S118" s="16">
        <v>47.46</v>
      </c>
      <c r="T118" s="16">
        <v>39.729999999999997</v>
      </c>
      <c r="U118" s="16">
        <v>79.87</v>
      </c>
      <c r="V118" s="16">
        <v>54.54</v>
      </c>
      <c r="W118" s="16">
        <v>49.15</v>
      </c>
      <c r="X118" s="16">
        <v>19.23</v>
      </c>
      <c r="Z118" s="24">
        <v>3</v>
      </c>
      <c r="AA118" s="16">
        <v>0.38</v>
      </c>
      <c r="AB118" s="16">
        <v>0.36</v>
      </c>
      <c r="AC118" s="16">
        <v>0.67</v>
      </c>
      <c r="AD118" s="16">
        <v>0.41</v>
      </c>
      <c r="AE118" s="16">
        <v>0.61</v>
      </c>
      <c r="AF118" s="16">
        <v>0.48</v>
      </c>
      <c r="AH118" s="24">
        <v>3</v>
      </c>
      <c r="AI118" s="16">
        <v>15.5</v>
      </c>
      <c r="AJ118" s="16">
        <v>14.5</v>
      </c>
      <c r="AK118" s="16">
        <v>18.5</v>
      </c>
      <c r="AL118" s="16">
        <v>16</v>
      </c>
      <c r="AM118" s="16">
        <v>13.5</v>
      </c>
      <c r="AN118" s="16">
        <v>19</v>
      </c>
    </row>
    <row r="119" spans="2:40">
      <c r="B119" s="24">
        <v>4</v>
      </c>
      <c r="C119" s="16">
        <v>6.87</v>
      </c>
      <c r="D119" s="16">
        <v>6.63</v>
      </c>
      <c r="E119" s="16">
        <v>6.61</v>
      </c>
      <c r="F119" s="16">
        <v>7.71</v>
      </c>
      <c r="G119" s="16">
        <v>2.74</v>
      </c>
      <c r="H119" s="16">
        <v>5.59</v>
      </c>
      <c r="J119" s="24">
        <v>4</v>
      </c>
      <c r="K119" s="16">
        <v>105.22</v>
      </c>
      <c r="L119" s="16">
        <v>124.97</v>
      </c>
      <c r="M119" s="16">
        <v>96.56</v>
      </c>
      <c r="N119" s="16">
        <v>128.16999999999999</v>
      </c>
      <c r="O119" s="16">
        <v>86.96</v>
      </c>
      <c r="P119" s="16">
        <v>94.36</v>
      </c>
      <c r="R119" s="24">
        <v>4</v>
      </c>
      <c r="S119" s="16">
        <v>35.4</v>
      </c>
      <c r="T119" s="16">
        <v>42.15</v>
      </c>
      <c r="U119" s="16">
        <v>64.36</v>
      </c>
      <c r="V119" s="16">
        <v>50.94</v>
      </c>
      <c r="W119" s="16">
        <v>57.7</v>
      </c>
      <c r="X119" s="16">
        <v>54.25</v>
      </c>
      <c r="Z119" s="24">
        <v>4</v>
      </c>
      <c r="AA119" s="16">
        <v>0.38</v>
      </c>
      <c r="AB119" s="16">
        <v>0.49</v>
      </c>
      <c r="AC119" s="16">
        <v>0.69</v>
      </c>
      <c r="AD119" s="16">
        <v>0.41</v>
      </c>
      <c r="AE119" s="16">
        <v>0.57999999999999996</v>
      </c>
      <c r="AF119" s="16">
        <v>0.52</v>
      </c>
      <c r="AH119" s="24">
        <v>4</v>
      </c>
      <c r="AI119" s="16">
        <v>16</v>
      </c>
      <c r="AJ119" s="16">
        <v>18</v>
      </c>
      <c r="AK119" s="16">
        <v>16</v>
      </c>
      <c r="AL119" s="16">
        <v>13.5</v>
      </c>
      <c r="AM119" s="16">
        <v>18.5</v>
      </c>
      <c r="AN119" s="16">
        <v>18</v>
      </c>
    </row>
    <row r="120" spans="2:40">
      <c r="B120" s="24">
        <v>5</v>
      </c>
      <c r="C120" s="16">
        <v>3.81</v>
      </c>
      <c r="D120" s="16">
        <v>5.13</v>
      </c>
      <c r="E120" s="16">
        <v>4.7</v>
      </c>
      <c r="F120" s="16">
        <v>5.64</v>
      </c>
      <c r="G120" s="16">
        <v>3.4</v>
      </c>
      <c r="H120" s="16">
        <v>6.46</v>
      </c>
      <c r="J120" s="24">
        <v>5</v>
      </c>
      <c r="K120" s="16">
        <v>120.87</v>
      </c>
      <c r="L120" s="16">
        <v>117.33</v>
      </c>
      <c r="M120" s="16">
        <v>112.43</v>
      </c>
      <c r="N120" s="16">
        <v>131.82</v>
      </c>
      <c r="O120" s="16">
        <v>79.91</v>
      </c>
      <c r="P120" s="16">
        <v>71.37</v>
      </c>
      <c r="R120" s="24">
        <v>5</v>
      </c>
      <c r="S120" s="16">
        <v>18.5</v>
      </c>
      <c r="T120" s="16">
        <v>48.85</v>
      </c>
      <c r="U120" s="16">
        <v>68.62</v>
      </c>
      <c r="V120" s="16">
        <v>39.15</v>
      </c>
      <c r="W120" s="16">
        <v>65.819999999999993</v>
      </c>
      <c r="X120" s="16">
        <v>50.92</v>
      </c>
      <c r="Z120" s="24">
        <v>5</v>
      </c>
      <c r="AA120" s="16">
        <v>0.31</v>
      </c>
      <c r="AB120" s="16">
        <v>0.39</v>
      </c>
      <c r="AC120" s="16">
        <v>0.69</v>
      </c>
      <c r="AD120" s="16">
        <v>0.42</v>
      </c>
      <c r="AE120" s="16">
        <v>0.55000000000000004</v>
      </c>
      <c r="AF120" s="16">
        <v>0.51</v>
      </c>
      <c r="AH120" s="24">
        <v>5</v>
      </c>
      <c r="AI120" s="16">
        <v>15</v>
      </c>
      <c r="AJ120" s="16">
        <v>18.5</v>
      </c>
      <c r="AK120" s="16">
        <v>14.5</v>
      </c>
      <c r="AL120" s="16">
        <v>16</v>
      </c>
      <c r="AM120" s="16">
        <v>16</v>
      </c>
      <c r="AN120" s="16">
        <v>14.5</v>
      </c>
    </row>
    <row r="121" spans="2:40">
      <c r="B121" s="24">
        <v>6</v>
      </c>
      <c r="C121" s="16">
        <v>5.61</v>
      </c>
      <c r="D121" s="16">
        <v>7.69</v>
      </c>
      <c r="E121" s="16">
        <v>3.59</v>
      </c>
      <c r="F121" s="16">
        <v>6.11</v>
      </c>
      <c r="G121" s="16">
        <v>8.49</v>
      </c>
      <c r="H121" s="16">
        <v>8.56</v>
      </c>
      <c r="J121" s="24">
        <v>6</v>
      </c>
      <c r="K121" s="16">
        <v>91.91</v>
      </c>
      <c r="L121" s="16">
        <v>142.36000000000001</v>
      </c>
      <c r="M121" s="16">
        <v>117.66</v>
      </c>
      <c r="N121" s="16">
        <v>140.34</v>
      </c>
      <c r="O121" s="16">
        <v>84.91</v>
      </c>
      <c r="P121" s="16">
        <v>103.01</v>
      </c>
      <c r="R121" s="24">
        <v>6</v>
      </c>
      <c r="S121" s="16">
        <v>20.84</v>
      </c>
      <c r="T121" s="16">
        <v>57.73</v>
      </c>
      <c r="U121" s="16">
        <v>75.2</v>
      </c>
      <c r="V121" s="16">
        <v>54.86</v>
      </c>
      <c r="W121" s="16">
        <v>57.22</v>
      </c>
      <c r="X121" s="16">
        <v>43.61</v>
      </c>
      <c r="Z121" s="24">
        <v>6</v>
      </c>
      <c r="AA121" s="16">
        <v>0.31</v>
      </c>
      <c r="AB121" s="16">
        <v>0.44</v>
      </c>
      <c r="AC121" s="16">
        <v>0.66</v>
      </c>
      <c r="AD121" s="16">
        <v>0.38</v>
      </c>
      <c r="AE121" s="16">
        <v>0.54</v>
      </c>
      <c r="AF121" s="16">
        <v>0.48</v>
      </c>
      <c r="AH121" s="24">
        <v>6</v>
      </c>
      <c r="AI121" s="16">
        <v>12.5</v>
      </c>
      <c r="AJ121" s="16">
        <v>16</v>
      </c>
      <c r="AK121" s="16">
        <v>15.5</v>
      </c>
      <c r="AL121" s="16">
        <v>15</v>
      </c>
      <c r="AM121" s="16">
        <v>15.5</v>
      </c>
      <c r="AN121" s="16">
        <v>17</v>
      </c>
    </row>
    <row r="122" spans="2:40">
      <c r="B122" s="24">
        <v>7</v>
      </c>
      <c r="C122" s="16">
        <v>3.12</v>
      </c>
      <c r="D122" s="16">
        <v>8.91</v>
      </c>
      <c r="E122" s="16">
        <v>3.96</v>
      </c>
      <c r="F122" s="16">
        <v>7.72</v>
      </c>
      <c r="G122" s="16">
        <v>4.12</v>
      </c>
      <c r="H122" s="16">
        <v>6.43</v>
      </c>
      <c r="J122" s="24">
        <v>7</v>
      </c>
      <c r="K122" s="16">
        <v>125.85</v>
      </c>
      <c r="L122" s="16">
        <v>131.6</v>
      </c>
      <c r="M122" s="16">
        <v>122.37</v>
      </c>
      <c r="N122" s="16">
        <v>134.94</v>
      </c>
      <c r="O122" s="16">
        <v>92.21</v>
      </c>
      <c r="P122" s="16">
        <v>63.71</v>
      </c>
      <c r="R122" s="24">
        <v>7</v>
      </c>
      <c r="S122" s="16">
        <v>49.16</v>
      </c>
      <c r="T122" s="16">
        <v>24.66</v>
      </c>
      <c r="U122" s="16">
        <v>61.26</v>
      </c>
      <c r="V122" s="16">
        <v>19.920000000000002</v>
      </c>
      <c r="W122" s="16">
        <v>59.44</v>
      </c>
      <c r="X122" s="16">
        <v>32.89</v>
      </c>
      <c r="Z122" s="24">
        <v>7</v>
      </c>
      <c r="AA122" s="16">
        <v>0.35</v>
      </c>
      <c r="AB122" s="16">
        <v>0.39</v>
      </c>
      <c r="AC122" s="16">
        <v>0.63</v>
      </c>
      <c r="AD122" s="16">
        <v>0.41</v>
      </c>
      <c r="AE122" s="16">
        <v>0.59</v>
      </c>
      <c r="AF122" s="16">
        <v>0.52</v>
      </c>
      <c r="AH122" s="24">
        <v>7</v>
      </c>
      <c r="AI122" s="16">
        <v>16</v>
      </c>
      <c r="AJ122" s="16">
        <v>15.5</v>
      </c>
      <c r="AK122" s="16">
        <v>17.5</v>
      </c>
      <c r="AL122" s="16">
        <v>17</v>
      </c>
      <c r="AM122" s="16">
        <v>16</v>
      </c>
      <c r="AN122" s="16">
        <v>16.5</v>
      </c>
    </row>
    <row r="123" spans="2:40">
      <c r="B123" s="24">
        <v>8</v>
      </c>
      <c r="C123" s="16">
        <v>6.96</v>
      </c>
      <c r="D123" s="16">
        <v>6.06</v>
      </c>
      <c r="E123" s="16">
        <v>4.79</v>
      </c>
      <c r="F123" s="16">
        <v>8.59</v>
      </c>
      <c r="G123" s="16">
        <v>5.79</v>
      </c>
      <c r="H123" s="16">
        <v>9.2799999999999994</v>
      </c>
      <c r="J123" s="24">
        <v>8</v>
      </c>
      <c r="K123" s="16">
        <v>121.78</v>
      </c>
      <c r="L123" s="16">
        <v>137.52000000000001</v>
      </c>
      <c r="M123" s="16">
        <v>107.19</v>
      </c>
      <c r="N123" s="16">
        <v>94.49</v>
      </c>
      <c r="O123" s="16">
        <v>101.73</v>
      </c>
      <c r="P123" s="16">
        <v>83.01</v>
      </c>
      <c r="R123" s="24">
        <v>8</v>
      </c>
      <c r="S123" s="16">
        <v>40.200000000000003</v>
      </c>
      <c r="T123" s="16">
        <v>54.06</v>
      </c>
      <c r="U123" s="16">
        <v>55.97</v>
      </c>
      <c r="V123" s="16">
        <v>34.42</v>
      </c>
      <c r="W123" s="16">
        <v>32.9</v>
      </c>
      <c r="X123" s="16">
        <v>48.84</v>
      </c>
      <c r="Z123" s="24">
        <v>8</v>
      </c>
      <c r="AA123" s="16">
        <v>0.31</v>
      </c>
      <c r="AB123" s="16">
        <v>0.51</v>
      </c>
      <c r="AC123" s="16">
        <v>0.71</v>
      </c>
      <c r="AD123" s="16">
        <v>0.38</v>
      </c>
      <c r="AE123" s="16">
        <v>0.52</v>
      </c>
      <c r="AF123" s="16">
        <v>0.52</v>
      </c>
      <c r="AH123" s="24">
        <v>8</v>
      </c>
      <c r="AI123" s="16">
        <v>14</v>
      </c>
      <c r="AJ123" s="16">
        <v>17</v>
      </c>
      <c r="AK123" s="16">
        <v>15.5</v>
      </c>
      <c r="AL123" s="16">
        <v>14</v>
      </c>
      <c r="AM123" s="16">
        <v>18.5</v>
      </c>
      <c r="AN123" s="16">
        <v>18.5</v>
      </c>
    </row>
    <row r="124" spans="2:40">
      <c r="B124" s="24">
        <v>9</v>
      </c>
      <c r="C124" s="16">
        <v>7.45</v>
      </c>
      <c r="D124" s="16">
        <v>7.61</v>
      </c>
      <c r="E124" s="16">
        <v>7.89</v>
      </c>
      <c r="F124" s="16">
        <v>10.51</v>
      </c>
      <c r="G124" s="16">
        <v>2.58</v>
      </c>
      <c r="H124" s="16">
        <v>5.7</v>
      </c>
      <c r="J124" s="24">
        <v>9</v>
      </c>
      <c r="K124" s="16">
        <v>130.1</v>
      </c>
      <c r="L124" s="16">
        <v>105.36</v>
      </c>
      <c r="M124" s="16">
        <v>102.86</v>
      </c>
      <c r="N124" s="16">
        <v>118.52</v>
      </c>
      <c r="O124" s="16">
        <v>95.78</v>
      </c>
      <c r="P124" s="16">
        <v>115.19</v>
      </c>
      <c r="R124" s="24">
        <v>9</v>
      </c>
      <c r="S124" s="16">
        <v>50.57</v>
      </c>
      <c r="T124" s="16">
        <v>46.68</v>
      </c>
      <c r="U124" s="16">
        <v>91.55</v>
      </c>
      <c r="V124" s="16">
        <v>41.06</v>
      </c>
      <c r="W124" s="16">
        <v>36.69</v>
      </c>
      <c r="X124" s="16">
        <v>30.53</v>
      </c>
      <c r="Z124" s="24">
        <v>9</v>
      </c>
      <c r="AA124" s="16">
        <v>0.34</v>
      </c>
      <c r="AB124" s="16">
        <v>0.4</v>
      </c>
      <c r="AC124" s="16">
        <v>0.67</v>
      </c>
      <c r="AD124" s="16">
        <v>0.43</v>
      </c>
      <c r="AE124" s="16">
        <v>0.57999999999999996</v>
      </c>
      <c r="AF124" s="16">
        <v>0.43</v>
      </c>
      <c r="AH124" s="24">
        <v>9</v>
      </c>
      <c r="AI124" s="16">
        <v>16</v>
      </c>
      <c r="AJ124" s="16">
        <v>13.5</v>
      </c>
      <c r="AK124" s="16">
        <v>16</v>
      </c>
      <c r="AL124" s="16">
        <v>15.5</v>
      </c>
      <c r="AM124" s="16">
        <v>17.5</v>
      </c>
      <c r="AN124" s="16">
        <v>21</v>
      </c>
    </row>
    <row r="125" spans="2:40">
      <c r="B125" s="24">
        <v>10</v>
      </c>
      <c r="C125" s="16">
        <v>5.37</v>
      </c>
      <c r="D125" s="16">
        <v>8.2200000000000006</v>
      </c>
      <c r="E125" s="16">
        <v>4.84</v>
      </c>
      <c r="F125" s="16">
        <v>8.74</v>
      </c>
      <c r="G125" s="16">
        <v>8.1</v>
      </c>
      <c r="H125" s="16">
        <v>7.77</v>
      </c>
      <c r="J125" s="24">
        <v>10</v>
      </c>
      <c r="K125" s="16">
        <v>126.83</v>
      </c>
      <c r="L125" s="16">
        <v>103.06</v>
      </c>
      <c r="M125" s="16">
        <v>121.64</v>
      </c>
      <c r="N125" s="16">
        <v>105.21</v>
      </c>
      <c r="O125" s="16">
        <v>82.78</v>
      </c>
      <c r="P125" s="16">
        <v>104.1</v>
      </c>
      <c r="R125" s="24">
        <v>10</v>
      </c>
      <c r="S125" s="16">
        <v>56</v>
      </c>
      <c r="T125" s="16">
        <v>36.450000000000003</v>
      </c>
      <c r="U125" s="16">
        <v>65.08</v>
      </c>
      <c r="V125" s="16">
        <v>36.71</v>
      </c>
      <c r="W125" s="16">
        <v>43.88</v>
      </c>
      <c r="X125" s="16">
        <v>55.57</v>
      </c>
      <c r="Z125" s="24">
        <v>10</v>
      </c>
      <c r="AA125" s="16">
        <v>0.32</v>
      </c>
      <c r="AB125" s="16">
        <v>0.39</v>
      </c>
      <c r="AC125" s="16">
        <v>0.68</v>
      </c>
      <c r="AD125" s="16">
        <v>0.33</v>
      </c>
      <c r="AE125" s="16">
        <v>0.65</v>
      </c>
      <c r="AF125" s="16">
        <v>0.48</v>
      </c>
      <c r="AH125" s="24">
        <v>10</v>
      </c>
      <c r="AI125" s="16">
        <v>13.5</v>
      </c>
      <c r="AJ125" s="16">
        <v>18.5</v>
      </c>
      <c r="AK125" s="16">
        <v>14</v>
      </c>
      <c r="AL125" s="16">
        <v>17</v>
      </c>
      <c r="AM125" s="16">
        <v>18</v>
      </c>
      <c r="AN125" s="16">
        <v>20.5</v>
      </c>
    </row>
    <row r="126" spans="2:40">
      <c r="B126" s="24">
        <v>11</v>
      </c>
      <c r="C126" s="16">
        <v>4.75</v>
      </c>
      <c r="D126" s="16">
        <v>2.88</v>
      </c>
      <c r="E126" s="16">
        <v>6.65</v>
      </c>
      <c r="F126" s="16">
        <v>5.9</v>
      </c>
      <c r="G126" s="16">
        <v>4.63</v>
      </c>
      <c r="H126" s="16">
        <v>8.61</v>
      </c>
      <c r="J126" s="24">
        <v>11</v>
      </c>
      <c r="K126" s="16">
        <v>99.61</v>
      </c>
      <c r="L126" s="16">
        <v>85.6</v>
      </c>
      <c r="M126" s="16">
        <v>95.17</v>
      </c>
      <c r="N126" s="16">
        <v>90.51</v>
      </c>
      <c r="O126" s="16">
        <v>93.55</v>
      </c>
      <c r="P126" s="16">
        <v>90.49</v>
      </c>
      <c r="R126" s="24">
        <v>11</v>
      </c>
      <c r="S126" s="16">
        <v>40.28</v>
      </c>
      <c r="T126" s="16">
        <v>57.36</v>
      </c>
      <c r="U126" s="16">
        <v>82.34</v>
      </c>
      <c r="V126" s="16">
        <v>44.82</v>
      </c>
      <c r="W126" s="16">
        <v>68.069999999999993</v>
      </c>
      <c r="X126" s="16">
        <v>38.78</v>
      </c>
      <c r="Z126" s="24">
        <v>11</v>
      </c>
      <c r="AA126" s="16">
        <v>0.38</v>
      </c>
      <c r="AB126" s="16">
        <v>0.43</v>
      </c>
      <c r="AC126" s="16">
        <v>0.66</v>
      </c>
      <c r="AD126" s="16">
        <v>0.37</v>
      </c>
      <c r="AE126" s="16">
        <v>0.48</v>
      </c>
      <c r="AF126" s="16">
        <v>0.47</v>
      </c>
      <c r="AH126" s="24">
        <v>11</v>
      </c>
      <c r="AI126" s="16">
        <v>13</v>
      </c>
      <c r="AJ126" s="16">
        <v>15.5</v>
      </c>
      <c r="AK126" s="16">
        <v>17</v>
      </c>
      <c r="AL126" s="16">
        <v>13.5</v>
      </c>
      <c r="AM126" s="16">
        <v>14.5</v>
      </c>
      <c r="AN126" s="16">
        <v>16</v>
      </c>
    </row>
    <row r="127" spans="2:40">
      <c r="B127" s="24">
        <v>12</v>
      </c>
      <c r="C127" s="16">
        <v>3.81</v>
      </c>
      <c r="D127" s="16">
        <v>3.18</v>
      </c>
      <c r="E127" s="16">
        <v>5.59</v>
      </c>
      <c r="F127" s="16">
        <v>10.61</v>
      </c>
      <c r="G127" s="16">
        <v>5.08</v>
      </c>
      <c r="H127" s="16">
        <v>6.66</v>
      </c>
      <c r="J127" s="24">
        <v>12</v>
      </c>
      <c r="K127" s="16">
        <v>125.52</v>
      </c>
      <c r="L127" s="16">
        <v>140.54</v>
      </c>
      <c r="M127" s="16">
        <v>90.04</v>
      </c>
      <c r="N127" s="16">
        <v>118.93</v>
      </c>
      <c r="O127" s="16">
        <v>97.18</v>
      </c>
      <c r="P127" s="16">
        <v>65.53</v>
      </c>
      <c r="R127" s="24">
        <v>12</v>
      </c>
      <c r="S127" s="16">
        <v>45.02</v>
      </c>
      <c r="T127" s="16">
        <v>62.11</v>
      </c>
      <c r="U127" s="16">
        <v>83.82</v>
      </c>
      <c r="V127" s="16">
        <v>47.24</v>
      </c>
      <c r="W127" s="16">
        <v>26.42</v>
      </c>
      <c r="X127" s="16">
        <v>27.26</v>
      </c>
      <c r="Z127" s="24">
        <v>12</v>
      </c>
      <c r="AA127" s="16">
        <v>0.41</v>
      </c>
      <c r="AB127" s="16">
        <v>0.37</v>
      </c>
      <c r="AC127" s="16">
        <v>0.65</v>
      </c>
      <c r="AD127" s="16">
        <v>0.36</v>
      </c>
      <c r="AE127" s="16">
        <v>0.48</v>
      </c>
      <c r="AF127" s="16">
        <v>0.35</v>
      </c>
      <c r="AH127" s="24">
        <v>12</v>
      </c>
      <c r="AI127" s="16">
        <v>15.5</v>
      </c>
      <c r="AJ127" s="16">
        <v>14</v>
      </c>
      <c r="AK127" s="16">
        <v>13.5</v>
      </c>
      <c r="AL127" s="16">
        <v>18.5</v>
      </c>
      <c r="AM127" s="16">
        <v>17.5</v>
      </c>
      <c r="AN127" s="16">
        <v>17</v>
      </c>
    </row>
    <row r="128" spans="2:40">
      <c r="B128" s="24">
        <v>13</v>
      </c>
      <c r="C128" s="16">
        <v>8.15</v>
      </c>
      <c r="D128" s="16">
        <v>3.45</v>
      </c>
      <c r="E128" s="16">
        <v>8.64</v>
      </c>
      <c r="F128" s="16">
        <v>8.35</v>
      </c>
      <c r="G128" s="16">
        <v>7.84</v>
      </c>
      <c r="H128" s="16">
        <v>3.37</v>
      </c>
      <c r="J128" s="24">
        <v>13</v>
      </c>
      <c r="K128" s="16">
        <v>87.77</v>
      </c>
      <c r="L128" s="16">
        <v>146.47999999999999</v>
      </c>
      <c r="M128" s="16">
        <v>116.53</v>
      </c>
      <c r="N128" s="16">
        <v>146.31</v>
      </c>
      <c r="O128" s="16">
        <v>105.49</v>
      </c>
      <c r="P128" s="16">
        <v>87.32</v>
      </c>
      <c r="R128" s="24">
        <v>13</v>
      </c>
      <c r="S128" s="16">
        <v>47.33</v>
      </c>
      <c r="T128" s="16">
        <v>39.799999999999997</v>
      </c>
      <c r="U128" s="16">
        <v>76.94</v>
      </c>
      <c r="V128" s="16">
        <v>33.03</v>
      </c>
      <c r="W128" s="16">
        <v>52.82</v>
      </c>
      <c r="X128" s="16">
        <v>46.03</v>
      </c>
      <c r="Z128" s="24">
        <v>13</v>
      </c>
      <c r="AA128" s="16">
        <v>0.4</v>
      </c>
      <c r="AB128" s="16">
        <v>0.4</v>
      </c>
      <c r="AC128" s="16">
        <v>0.66</v>
      </c>
      <c r="AD128" s="16">
        <v>0.31</v>
      </c>
      <c r="AE128" s="16">
        <v>0.52</v>
      </c>
      <c r="AF128" s="16">
        <v>0.54</v>
      </c>
      <c r="AH128" s="24">
        <v>13</v>
      </c>
      <c r="AI128" s="16">
        <v>14</v>
      </c>
      <c r="AJ128" s="16">
        <v>18</v>
      </c>
      <c r="AK128" s="16">
        <v>13</v>
      </c>
      <c r="AL128" s="16">
        <v>13.5</v>
      </c>
      <c r="AM128" s="16">
        <v>15</v>
      </c>
      <c r="AN128" s="16">
        <v>17.5</v>
      </c>
    </row>
    <row r="129" spans="2:40">
      <c r="B129" s="24">
        <v>14</v>
      </c>
      <c r="C129" s="16">
        <v>3.93</v>
      </c>
      <c r="D129" s="16">
        <v>8.3000000000000007</v>
      </c>
      <c r="E129" s="16">
        <v>5.38</v>
      </c>
      <c r="F129" s="16">
        <v>7.47</v>
      </c>
      <c r="G129" s="16">
        <v>7.75</v>
      </c>
      <c r="H129" s="16">
        <v>6.58</v>
      </c>
      <c r="J129" s="24">
        <v>14</v>
      </c>
      <c r="K129" s="16">
        <v>98.67</v>
      </c>
      <c r="L129" s="16">
        <v>135.04</v>
      </c>
      <c r="M129" s="16">
        <v>84.6</v>
      </c>
      <c r="N129" s="16">
        <v>131.53</v>
      </c>
      <c r="O129" s="16">
        <v>85.59</v>
      </c>
      <c r="P129" s="16">
        <v>115.11</v>
      </c>
      <c r="R129" s="24">
        <v>14</v>
      </c>
      <c r="S129" s="16">
        <v>53.67</v>
      </c>
      <c r="T129" s="16">
        <v>53.34</v>
      </c>
      <c r="U129" s="16">
        <v>50.74</v>
      </c>
      <c r="V129" s="16">
        <v>53.89</v>
      </c>
      <c r="W129" s="16">
        <v>48.92</v>
      </c>
      <c r="X129" s="16">
        <v>39.64</v>
      </c>
      <c r="Z129" s="24">
        <v>14</v>
      </c>
      <c r="AA129" s="16">
        <v>0.39</v>
      </c>
      <c r="AB129" s="16">
        <v>0.37</v>
      </c>
      <c r="AC129" s="16">
        <v>0.69</v>
      </c>
      <c r="AD129" s="16">
        <v>0.37</v>
      </c>
      <c r="AE129" s="16">
        <v>0.69</v>
      </c>
      <c r="AF129" s="16">
        <v>0.55000000000000004</v>
      </c>
      <c r="AH129" s="24">
        <v>14</v>
      </c>
      <c r="AI129" s="16">
        <v>14.5</v>
      </c>
      <c r="AJ129" s="16">
        <v>16</v>
      </c>
      <c r="AK129" s="16">
        <v>18</v>
      </c>
      <c r="AL129" s="16">
        <v>13</v>
      </c>
      <c r="AM129" s="16">
        <v>19</v>
      </c>
      <c r="AN129" s="16">
        <v>19</v>
      </c>
    </row>
    <row r="130" spans="2:40">
      <c r="B130" s="24">
        <v>15</v>
      </c>
      <c r="C130" s="16">
        <v>5.25</v>
      </c>
      <c r="D130" s="16">
        <v>6</v>
      </c>
      <c r="E130" s="16">
        <v>7.42</v>
      </c>
      <c r="F130" s="16">
        <v>6.57</v>
      </c>
      <c r="G130" s="16">
        <v>5.74</v>
      </c>
      <c r="H130" s="16">
        <v>7.66</v>
      </c>
      <c r="J130" s="24">
        <v>15</v>
      </c>
      <c r="K130" s="16">
        <v>118.73</v>
      </c>
      <c r="L130" s="16">
        <v>105.31</v>
      </c>
      <c r="M130" s="16">
        <v>95.35</v>
      </c>
      <c r="N130" s="16">
        <v>119.66</v>
      </c>
      <c r="O130" s="16">
        <v>108.89</v>
      </c>
      <c r="P130" s="16">
        <v>102.39</v>
      </c>
      <c r="R130" s="24">
        <v>15</v>
      </c>
      <c r="S130" s="16">
        <v>50.49</v>
      </c>
      <c r="T130" s="16">
        <v>34.67</v>
      </c>
      <c r="U130" s="16">
        <v>74.61</v>
      </c>
      <c r="V130" s="16">
        <v>62.56</v>
      </c>
      <c r="W130" s="16">
        <v>41.64</v>
      </c>
      <c r="X130" s="16">
        <v>59.01</v>
      </c>
      <c r="Z130" s="24">
        <v>15</v>
      </c>
      <c r="AA130" s="16">
        <v>0.32</v>
      </c>
      <c r="AB130" s="16">
        <v>0.48</v>
      </c>
      <c r="AC130" s="16">
        <v>0.69</v>
      </c>
      <c r="AD130" s="16">
        <v>0.42</v>
      </c>
      <c r="AE130" s="16">
        <v>0.6</v>
      </c>
      <c r="AF130" s="16">
        <v>0.48</v>
      </c>
      <c r="AH130" s="24">
        <v>15</v>
      </c>
      <c r="AI130" s="16">
        <v>15.5</v>
      </c>
      <c r="AJ130" s="16">
        <v>17</v>
      </c>
      <c r="AK130" s="16">
        <v>14.5</v>
      </c>
      <c r="AL130" s="16">
        <v>14</v>
      </c>
      <c r="AM130" s="16">
        <v>14</v>
      </c>
      <c r="AN130" s="16">
        <v>18</v>
      </c>
    </row>
    <row r="131" spans="2:40">
      <c r="B131" s="24">
        <v>16</v>
      </c>
      <c r="C131" s="16">
        <v>4.3499999999999996</v>
      </c>
      <c r="D131" s="16">
        <v>4.3099999999999996</v>
      </c>
      <c r="E131" s="16">
        <v>4.6399999999999997</v>
      </c>
      <c r="F131" s="16">
        <v>7.78</v>
      </c>
      <c r="G131" s="16">
        <v>4.37</v>
      </c>
      <c r="H131" s="16">
        <v>4.13</v>
      </c>
      <c r="J131" s="24">
        <v>16</v>
      </c>
      <c r="K131" s="16">
        <v>114.33</v>
      </c>
      <c r="L131" s="16">
        <v>145.52000000000001</v>
      </c>
      <c r="M131" s="16">
        <v>108.77</v>
      </c>
      <c r="N131" s="16">
        <v>130.69999999999999</v>
      </c>
      <c r="O131" s="16">
        <v>96.89</v>
      </c>
      <c r="P131" s="16">
        <v>83.39</v>
      </c>
      <c r="R131" s="24">
        <v>16</v>
      </c>
      <c r="S131" s="16">
        <v>30.35</v>
      </c>
      <c r="T131" s="16">
        <v>45.44</v>
      </c>
      <c r="U131" s="16">
        <v>80.39</v>
      </c>
      <c r="V131" s="16">
        <v>52.81</v>
      </c>
      <c r="W131" s="16">
        <v>71.31</v>
      </c>
      <c r="X131" s="16">
        <v>44.86</v>
      </c>
      <c r="Z131" s="24">
        <v>16</v>
      </c>
      <c r="AA131" s="16">
        <v>0.5</v>
      </c>
      <c r="AB131" s="16">
        <v>0.36</v>
      </c>
      <c r="AC131" s="16">
        <v>0.68</v>
      </c>
      <c r="AD131" s="16">
        <v>0.39</v>
      </c>
      <c r="AE131" s="16">
        <v>0.54</v>
      </c>
      <c r="AF131" s="16">
        <v>0.52</v>
      </c>
      <c r="AH131" s="24">
        <v>16</v>
      </c>
      <c r="AI131" s="16">
        <v>15</v>
      </c>
      <c r="AJ131" s="16">
        <v>17</v>
      </c>
      <c r="AK131" s="16">
        <v>13.5</v>
      </c>
      <c r="AL131" s="16">
        <v>13.5</v>
      </c>
      <c r="AM131" s="16">
        <v>18.5</v>
      </c>
      <c r="AN131" s="16">
        <v>18</v>
      </c>
    </row>
    <row r="132" spans="2:40">
      <c r="B132" s="24">
        <v>17</v>
      </c>
      <c r="C132" s="16">
        <v>5.92</v>
      </c>
      <c r="D132" s="16">
        <v>8.1300000000000008</v>
      </c>
      <c r="E132" s="16">
        <v>5.88</v>
      </c>
      <c r="F132" s="16">
        <v>3.91</v>
      </c>
      <c r="G132" s="16">
        <v>6.01</v>
      </c>
      <c r="H132" s="16">
        <v>6.19</v>
      </c>
      <c r="J132" s="24">
        <v>17</v>
      </c>
      <c r="K132" s="16">
        <v>121.33</v>
      </c>
      <c r="L132" s="16">
        <v>126.75</v>
      </c>
      <c r="M132" s="16">
        <v>99.97</v>
      </c>
      <c r="N132" s="16">
        <v>125.63</v>
      </c>
      <c r="O132" s="16">
        <v>97.51</v>
      </c>
      <c r="P132" s="16">
        <v>71.47</v>
      </c>
      <c r="R132" s="24">
        <v>17</v>
      </c>
      <c r="S132" s="16">
        <v>41.21</v>
      </c>
      <c r="T132" s="16">
        <v>58.68</v>
      </c>
      <c r="U132" s="16">
        <v>60.35</v>
      </c>
      <c r="V132" s="16">
        <v>54.3</v>
      </c>
      <c r="W132" s="16">
        <v>71.92</v>
      </c>
      <c r="X132" s="16">
        <v>41.65</v>
      </c>
      <c r="Z132" s="24">
        <v>17</v>
      </c>
      <c r="AA132" s="16">
        <v>0.42</v>
      </c>
      <c r="AB132" s="16">
        <v>0.45</v>
      </c>
      <c r="AC132" s="16">
        <v>0.69</v>
      </c>
      <c r="AD132" s="16">
        <v>0.5</v>
      </c>
      <c r="AE132" s="16">
        <v>0.59</v>
      </c>
      <c r="AF132" s="16">
        <v>0.44</v>
      </c>
      <c r="AH132" s="24">
        <v>17</v>
      </c>
      <c r="AI132" s="16">
        <v>15.5</v>
      </c>
      <c r="AJ132" s="16">
        <v>14</v>
      </c>
      <c r="AK132" s="16">
        <v>14</v>
      </c>
      <c r="AL132" s="16">
        <v>17</v>
      </c>
      <c r="AM132" s="16">
        <v>17</v>
      </c>
      <c r="AN132" s="16">
        <v>17.5</v>
      </c>
    </row>
    <row r="133" spans="2:40">
      <c r="B133" s="24">
        <v>18</v>
      </c>
      <c r="C133" s="16">
        <v>6.68</v>
      </c>
      <c r="D133" s="16">
        <v>6.41</v>
      </c>
      <c r="E133" s="16">
        <v>5.08</v>
      </c>
      <c r="F133" s="16">
        <v>9.57</v>
      </c>
      <c r="G133" s="16">
        <v>4.24</v>
      </c>
      <c r="H133" s="16">
        <v>7.56</v>
      </c>
      <c r="J133" s="24">
        <v>18</v>
      </c>
      <c r="K133" s="16">
        <v>114.78</v>
      </c>
      <c r="L133" s="16">
        <v>112.7</v>
      </c>
      <c r="M133" s="16">
        <v>104.06</v>
      </c>
      <c r="N133" s="16">
        <v>131.29</v>
      </c>
      <c r="O133" s="16">
        <v>112.15</v>
      </c>
      <c r="P133" s="16">
        <v>80.849999999999994</v>
      </c>
      <c r="R133" s="24">
        <v>18</v>
      </c>
      <c r="S133" s="16">
        <v>33.68</v>
      </c>
      <c r="T133" s="16">
        <v>48.73</v>
      </c>
      <c r="U133" s="16">
        <v>91.93</v>
      </c>
      <c r="V133" s="16">
        <v>83.1</v>
      </c>
      <c r="W133" s="16">
        <v>46.39</v>
      </c>
      <c r="X133" s="16">
        <v>42.01</v>
      </c>
      <c r="Z133" s="24">
        <v>18</v>
      </c>
      <c r="AA133" s="16">
        <v>0.3</v>
      </c>
      <c r="AB133" s="16">
        <v>0.37</v>
      </c>
      <c r="AC133" s="16">
        <v>0.61</v>
      </c>
      <c r="AD133" s="16">
        <v>0.28000000000000003</v>
      </c>
      <c r="AE133" s="16">
        <v>0.44</v>
      </c>
      <c r="AF133" s="16">
        <v>0.41</v>
      </c>
      <c r="AH133" s="24">
        <v>18</v>
      </c>
      <c r="AI133" s="16">
        <v>12</v>
      </c>
      <c r="AJ133" s="16">
        <v>13.5</v>
      </c>
      <c r="AK133" s="16">
        <v>17</v>
      </c>
      <c r="AL133" s="16">
        <v>13.5</v>
      </c>
      <c r="AM133" s="16">
        <v>14</v>
      </c>
      <c r="AN133" s="16">
        <v>19.5</v>
      </c>
    </row>
    <row r="134" spans="2:40">
      <c r="B134" s="24">
        <v>19</v>
      </c>
      <c r="C134" s="16">
        <v>4.55</v>
      </c>
      <c r="D134" s="16">
        <v>10.48</v>
      </c>
      <c r="E134" s="16">
        <v>7.39</v>
      </c>
      <c r="F134" s="16">
        <v>6.27</v>
      </c>
      <c r="G134" s="16">
        <v>4.8899999999999997</v>
      </c>
      <c r="H134" s="16">
        <v>7.77</v>
      </c>
      <c r="J134" s="24">
        <v>19</v>
      </c>
      <c r="K134" s="16">
        <v>108.52</v>
      </c>
      <c r="L134" s="16">
        <v>133.71</v>
      </c>
      <c r="M134" s="16">
        <v>92.16</v>
      </c>
      <c r="N134" s="16">
        <v>150.44999999999999</v>
      </c>
      <c r="O134" s="16">
        <v>89.85</v>
      </c>
      <c r="P134" s="16">
        <v>77.42</v>
      </c>
      <c r="R134" s="24">
        <v>19</v>
      </c>
      <c r="S134" s="16">
        <v>26.15</v>
      </c>
      <c r="T134" s="16">
        <v>66.28</v>
      </c>
      <c r="U134" s="16">
        <v>39.69</v>
      </c>
      <c r="V134" s="16">
        <v>42.05</v>
      </c>
      <c r="W134" s="16">
        <v>77.59</v>
      </c>
      <c r="X134" s="16">
        <v>38.24</v>
      </c>
      <c r="Z134" s="24">
        <v>19</v>
      </c>
      <c r="AA134" s="16">
        <v>0.41</v>
      </c>
      <c r="AB134" s="16">
        <v>0.39</v>
      </c>
      <c r="AC134" s="16">
        <v>0.67</v>
      </c>
      <c r="AD134" s="16">
        <v>0.4</v>
      </c>
      <c r="AE134" s="16">
        <v>0.4</v>
      </c>
      <c r="AF134" s="16">
        <v>0.38</v>
      </c>
      <c r="AH134" s="24">
        <v>19</v>
      </c>
      <c r="AI134" s="16">
        <v>13</v>
      </c>
      <c r="AJ134" s="16">
        <v>18</v>
      </c>
      <c r="AK134" s="16">
        <v>14</v>
      </c>
      <c r="AL134" s="16">
        <v>18</v>
      </c>
      <c r="AM134" s="16">
        <v>18.5</v>
      </c>
      <c r="AN134" s="16">
        <v>19</v>
      </c>
    </row>
    <row r="135" spans="2:40">
      <c r="B135" s="24">
        <v>20</v>
      </c>
      <c r="C135" s="16">
        <v>5.95</v>
      </c>
      <c r="D135" s="16">
        <v>7.25</v>
      </c>
      <c r="E135" s="16">
        <v>2.23</v>
      </c>
      <c r="F135" s="16">
        <v>8.8699999999999992</v>
      </c>
      <c r="G135" s="16">
        <v>6.74</v>
      </c>
      <c r="H135" s="16">
        <v>9.2200000000000006</v>
      </c>
      <c r="J135" s="24">
        <v>20</v>
      </c>
      <c r="K135" s="16">
        <v>94.81</v>
      </c>
      <c r="L135" s="16">
        <v>108.87</v>
      </c>
      <c r="M135" s="16">
        <v>116.46</v>
      </c>
      <c r="N135" s="16">
        <v>136.68</v>
      </c>
      <c r="O135" s="16">
        <v>82.52</v>
      </c>
      <c r="P135" s="16">
        <v>65.98</v>
      </c>
      <c r="R135" s="24">
        <v>20</v>
      </c>
      <c r="S135" s="16">
        <v>42.27</v>
      </c>
      <c r="T135" s="16">
        <v>53.67</v>
      </c>
      <c r="U135" s="16">
        <v>70.41</v>
      </c>
      <c r="V135" s="16">
        <v>63.67</v>
      </c>
      <c r="W135" s="16">
        <v>33.76</v>
      </c>
      <c r="X135" s="16">
        <v>46.65</v>
      </c>
      <c r="Z135" s="24">
        <v>20</v>
      </c>
      <c r="AA135" s="16">
        <v>0.39</v>
      </c>
      <c r="AB135" s="16">
        <v>0.4</v>
      </c>
      <c r="AC135" s="16">
        <v>0.71</v>
      </c>
      <c r="AD135" s="16">
        <v>0.41</v>
      </c>
      <c r="AE135" s="16">
        <v>0.53</v>
      </c>
      <c r="AF135" s="16">
        <v>0.45</v>
      </c>
      <c r="AH135" s="24">
        <v>20</v>
      </c>
      <c r="AI135" s="16">
        <v>12.5</v>
      </c>
      <c r="AJ135" s="16">
        <v>14</v>
      </c>
      <c r="AK135" s="16">
        <v>15.5</v>
      </c>
      <c r="AL135" s="16">
        <v>12.5</v>
      </c>
      <c r="AM135" s="16">
        <v>16</v>
      </c>
      <c r="AN135" s="16">
        <v>20</v>
      </c>
    </row>
    <row r="136" spans="2:40">
      <c r="B136" s="28" t="s">
        <v>48</v>
      </c>
      <c r="C136" s="29">
        <f t="shared" ref="C136:H136" si="10">AVERAGE(C116:C135)</f>
        <v>5.5280000000000005</v>
      </c>
      <c r="D136" s="29">
        <f t="shared" si="10"/>
        <v>6.2524999999999995</v>
      </c>
      <c r="E136" s="29">
        <f t="shared" si="10"/>
        <v>5.8104999999999993</v>
      </c>
      <c r="F136" s="29">
        <f t="shared" si="10"/>
        <v>8.0905000000000005</v>
      </c>
      <c r="G136" s="29">
        <f t="shared" si="10"/>
        <v>5.2725</v>
      </c>
      <c r="H136" s="29">
        <f t="shared" si="10"/>
        <v>7.0759999999999987</v>
      </c>
      <c r="J136" s="28" t="s">
        <v>48</v>
      </c>
      <c r="K136" s="29">
        <f t="shared" ref="K136:P136" si="11">AVERAGE(K116:K135)</f>
        <v>112.87349999999999</v>
      </c>
      <c r="L136" s="29">
        <f t="shared" si="11"/>
        <v>122.21399999999998</v>
      </c>
      <c r="M136" s="29">
        <f t="shared" si="11"/>
        <v>103.61449999999999</v>
      </c>
      <c r="N136" s="29">
        <f t="shared" si="11"/>
        <v>125.7195</v>
      </c>
      <c r="O136" s="29">
        <f t="shared" si="11"/>
        <v>92.962000000000003</v>
      </c>
      <c r="P136" s="29">
        <f t="shared" si="11"/>
        <v>87.286500000000018</v>
      </c>
      <c r="R136" s="28" t="s">
        <v>48</v>
      </c>
      <c r="S136" s="29">
        <f t="shared" ref="S136:X136" si="12">AVERAGE(S116:S135)</f>
        <v>42.106499999999997</v>
      </c>
      <c r="T136" s="29">
        <f t="shared" si="12"/>
        <v>48.827999999999996</v>
      </c>
      <c r="U136" s="29">
        <f t="shared" si="12"/>
        <v>70.623500000000007</v>
      </c>
      <c r="V136" s="29">
        <f t="shared" si="12"/>
        <v>49.364999999999988</v>
      </c>
      <c r="W136" s="29">
        <f t="shared" si="12"/>
        <v>51.750999999999998</v>
      </c>
      <c r="X136" s="29">
        <f t="shared" si="12"/>
        <v>41.288499999999992</v>
      </c>
      <c r="Z136" s="28" t="s">
        <v>48</v>
      </c>
      <c r="AA136" s="29">
        <f t="shared" ref="AA136:AF136" si="13">AVERAGE(AA116:AA135)</f>
        <v>0.371</v>
      </c>
      <c r="AB136" s="29">
        <f t="shared" si="13"/>
        <v>0.41150000000000003</v>
      </c>
      <c r="AC136" s="29">
        <f t="shared" si="13"/>
        <v>0.67649999999999988</v>
      </c>
      <c r="AD136" s="29">
        <f t="shared" si="13"/>
        <v>0.38600000000000001</v>
      </c>
      <c r="AE136" s="29">
        <f t="shared" si="13"/>
        <v>0.55099999999999993</v>
      </c>
      <c r="AF136" s="29">
        <f t="shared" si="13"/>
        <v>0.47049999999999992</v>
      </c>
      <c r="AH136" s="28" t="s">
        <v>48</v>
      </c>
      <c r="AI136" s="29">
        <f t="shared" ref="AI136:AN136" si="14">AVERAGE(AI116:AI135)</f>
        <v>14.525</v>
      </c>
      <c r="AJ136" s="29">
        <f t="shared" si="14"/>
        <v>16</v>
      </c>
      <c r="AK136" s="29">
        <f t="shared" si="14"/>
        <v>15.5</v>
      </c>
      <c r="AL136" s="29">
        <f t="shared" si="14"/>
        <v>15</v>
      </c>
      <c r="AM136" s="29">
        <f t="shared" si="14"/>
        <v>16.5</v>
      </c>
      <c r="AN136" s="29">
        <f t="shared" si="14"/>
        <v>18</v>
      </c>
    </row>
    <row r="137" spans="2:40">
      <c r="B137" s="28" t="s">
        <v>49</v>
      </c>
      <c r="C137" s="29">
        <f t="shared" ref="C137:H137" si="15">STDEV(C116:C135)</f>
        <v>1.3998894693209845</v>
      </c>
      <c r="D137" s="29">
        <f t="shared" si="15"/>
        <v>2.0882071761504708</v>
      </c>
      <c r="E137" s="29">
        <f t="shared" si="15"/>
        <v>1.9547175728154937</v>
      </c>
      <c r="F137" s="29">
        <f t="shared" si="15"/>
        <v>1.9803653969061226</v>
      </c>
      <c r="G137" s="29">
        <f t="shared" si="15"/>
        <v>1.7763886339839523</v>
      </c>
      <c r="H137" s="29">
        <f t="shared" si="15"/>
        <v>1.98300516229389</v>
      </c>
      <c r="J137" s="28" t="s">
        <v>49</v>
      </c>
      <c r="K137" s="29">
        <f t="shared" ref="K137:P137" si="16">STDEV(K116:K135)</f>
        <v>12.809706958725544</v>
      </c>
      <c r="L137" s="29">
        <f t="shared" si="16"/>
        <v>16.951219611455507</v>
      </c>
      <c r="M137" s="29">
        <f t="shared" si="16"/>
        <v>11.769009919007104</v>
      </c>
      <c r="N137" s="29">
        <f t="shared" si="16"/>
        <v>15.416377987814162</v>
      </c>
      <c r="O137" s="29">
        <f t="shared" si="16"/>
        <v>9.4761254573908289</v>
      </c>
      <c r="P137" s="29">
        <f t="shared" si="16"/>
        <v>16.381012524132551</v>
      </c>
      <c r="R137" s="28" t="s">
        <v>49</v>
      </c>
      <c r="S137" s="29">
        <f t="shared" ref="S137:X137" si="17">STDEV(S116:S135)</f>
        <v>11.645865891741218</v>
      </c>
      <c r="T137" s="29">
        <f t="shared" si="17"/>
        <v>10.931656878317355</v>
      </c>
      <c r="U137" s="29">
        <f t="shared" si="17"/>
        <v>13.290976470008312</v>
      </c>
      <c r="V137" s="29">
        <f t="shared" si="17"/>
        <v>13.750744094698886</v>
      </c>
      <c r="W137" s="29">
        <f t="shared" si="17"/>
        <v>14.342418829986009</v>
      </c>
      <c r="X137" s="29">
        <f t="shared" si="17"/>
        <v>10.512593588043305</v>
      </c>
      <c r="Z137" s="28" t="s">
        <v>49</v>
      </c>
      <c r="AA137" s="29">
        <f t="shared" ref="AA137:AF137" si="18">STDEV(AA116:AA135)</f>
        <v>5.0565226245544742E-2</v>
      </c>
      <c r="AB137" s="29">
        <f t="shared" si="18"/>
        <v>4.6484292763084939E-2</v>
      </c>
      <c r="AC137" s="29">
        <f t="shared" si="18"/>
        <v>2.7582412397834415E-2</v>
      </c>
      <c r="AD137" s="29">
        <f t="shared" si="18"/>
        <v>4.6836782666257785E-2</v>
      </c>
      <c r="AE137" s="29">
        <f t="shared" si="18"/>
        <v>6.8047970695602408E-2</v>
      </c>
      <c r="AF137" s="29">
        <f t="shared" si="18"/>
        <v>5.5769733349683409E-2</v>
      </c>
      <c r="AH137" s="28" t="s">
        <v>49</v>
      </c>
      <c r="AI137" s="29">
        <f t="shared" ref="AI137:AN137" si="19">STDEV(AI116:AI135)</f>
        <v>1.3714667522880675</v>
      </c>
      <c r="AJ137" s="29">
        <f t="shared" si="19"/>
        <v>1.7013926184468013</v>
      </c>
      <c r="AK137" s="29">
        <f t="shared" si="19"/>
        <v>1.6463676125912687</v>
      </c>
      <c r="AL137" s="29">
        <f t="shared" si="19"/>
        <v>1.7770466332772772</v>
      </c>
      <c r="AM137" s="29">
        <f t="shared" si="19"/>
        <v>1.7396309348461483</v>
      </c>
      <c r="AN137" s="29">
        <f t="shared" si="19"/>
        <v>1.7013926184468013</v>
      </c>
    </row>
    <row r="138" spans="2:40">
      <c r="B138" s="21"/>
      <c r="J138" s="21"/>
      <c r="R138" s="21"/>
      <c r="Z138" s="21"/>
    </row>
    <row r="139" spans="2:40">
      <c r="B139" s="21"/>
      <c r="J139" s="21"/>
      <c r="R139" s="21"/>
      <c r="Z139" s="21"/>
      <c r="AI139">
        <v>14.5</v>
      </c>
      <c r="AJ139">
        <v>16</v>
      </c>
      <c r="AK139">
        <v>15.5</v>
      </c>
      <c r="AL139">
        <v>15</v>
      </c>
      <c r="AM139">
        <v>16.5</v>
      </c>
      <c r="AN139">
        <v>18</v>
      </c>
    </row>
    <row r="140" spans="2:40">
      <c r="B140" s="21"/>
      <c r="J140" s="21"/>
      <c r="R140" s="21"/>
      <c r="Z140" s="21"/>
    </row>
    <row r="141" spans="2:40">
      <c r="B141" s="21"/>
      <c r="J141" s="21"/>
      <c r="R141" s="21"/>
      <c r="Z141" s="21"/>
    </row>
    <row r="142" spans="2:40">
      <c r="B142" s="21"/>
      <c r="J142" s="21"/>
      <c r="R142" s="21"/>
      <c r="Z142" s="21"/>
    </row>
  </sheetData>
  <mergeCells count="10">
    <mergeCell ref="C114:H114"/>
    <mergeCell ref="K114:P114"/>
    <mergeCell ref="S114:X114"/>
    <mergeCell ref="AA114:AF114"/>
    <mergeCell ref="AI114:AN114"/>
    <mergeCell ref="C85:K85"/>
    <mergeCell ref="N85:V85"/>
    <mergeCell ref="Y85:AG85"/>
    <mergeCell ref="AJ85:AR85"/>
    <mergeCell ref="AU85:BC8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96FD-5EF4-498F-A6BF-189E58C5FFC9}">
  <dimension ref="A1:G49"/>
  <sheetViews>
    <sheetView workbookViewId="0"/>
  </sheetViews>
  <sheetFormatPr defaultRowHeight="15"/>
  <sheetData>
    <row r="1" spans="1:7">
      <c r="A1" s="23" t="s">
        <v>80</v>
      </c>
    </row>
    <row r="2" spans="1:7">
      <c r="A2" s="16" t="s">
        <v>81</v>
      </c>
      <c r="B2" s="16"/>
      <c r="C2" s="16" t="s">
        <v>82</v>
      </c>
      <c r="D2" s="16"/>
    </row>
    <row r="3" spans="1:7">
      <c r="A3" s="30" t="s">
        <v>83</v>
      </c>
      <c r="B3" s="30" t="s">
        <v>84</v>
      </c>
      <c r="C3" s="30" t="s">
        <v>83</v>
      </c>
      <c r="D3" s="30" t="s">
        <v>84</v>
      </c>
    </row>
    <row r="4" spans="1:7">
      <c r="A4" s="31">
        <v>4725.451</v>
      </c>
      <c r="B4" s="31">
        <v>3399.451</v>
      </c>
      <c r="C4" s="31">
        <v>2456.451</v>
      </c>
      <c r="D4" s="31">
        <v>2653.451</v>
      </c>
    </row>
    <row r="5" spans="1:7">
      <c r="A5" s="31">
        <v>5022.451</v>
      </c>
      <c r="B5" s="31">
        <v>5470.451</v>
      </c>
      <c r="C5" s="31">
        <v>1290.451</v>
      </c>
      <c r="D5" s="31">
        <v>3062.451</v>
      </c>
    </row>
    <row r="6" spans="1:7">
      <c r="A6" s="31">
        <v>4092.451</v>
      </c>
      <c r="B6" s="31">
        <v>6094.451</v>
      </c>
      <c r="C6" s="31">
        <v>2886.451</v>
      </c>
      <c r="D6" s="31">
        <v>1585.451</v>
      </c>
    </row>
    <row r="7" spans="1:7">
      <c r="A7" s="31">
        <v>3994.451</v>
      </c>
      <c r="B7" s="31">
        <v>3309.451</v>
      </c>
      <c r="C7" s="31">
        <v>2894.451</v>
      </c>
      <c r="D7" s="31">
        <v>2799.451</v>
      </c>
    </row>
    <row r="8" spans="1:7">
      <c r="A8" s="31">
        <v>7076.451</v>
      </c>
      <c r="B8" s="31">
        <v>4043.451</v>
      </c>
      <c r="C8" s="31">
        <v>1459.451</v>
      </c>
      <c r="D8" s="31">
        <v>2834.451</v>
      </c>
    </row>
    <row r="9" spans="1:7">
      <c r="A9" s="31">
        <v>4004.451</v>
      </c>
      <c r="B9" s="31">
        <v>4579.451</v>
      </c>
      <c r="C9" s="31">
        <v>2780.451</v>
      </c>
      <c r="D9" s="31">
        <v>1851.451</v>
      </c>
    </row>
    <row r="10" spans="1:7">
      <c r="A10" s="31">
        <v>3746.451</v>
      </c>
      <c r="B10" s="31">
        <v>6599.451</v>
      </c>
      <c r="C10" s="31">
        <v>1605.451</v>
      </c>
      <c r="D10" s="31">
        <v>2701.451</v>
      </c>
    </row>
    <row r="11" spans="1:7">
      <c r="A11" s="31">
        <v>3743.451</v>
      </c>
      <c r="B11" s="31">
        <v>4311.451</v>
      </c>
      <c r="C11" s="31">
        <v>947.45079999999996</v>
      </c>
      <c r="D11" s="31">
        <v>2596.451</v>
      </c>
    </row>
    <row r="12" spans="1:7">
      <c r="A12" s="31">
        <v>4579.451</v>
      </c>
      <c r="B12" s="31">
        <v>2800.451</v>
      </c>
      <c r="C12" s="31">
        <v>2849.451</v>
      </c>
      <c r="D12" s="31">
        <v>1870.451</v>
      </c>
    </row>
    <row r="13" spans="1:7">
      <c r="A13" s="31">
        <v>5481.451</v>
      </c>
      <c r="B13" s="31">
        <v>5861.451</v>
      </c>
      <c r="C13" s="31">
        <v>1282.451</v>
      </c>
      <c r="D13" s="31">
        <v>2015.451</v>
      </c>
    </row>
    <row r="14" spans="1:7" ht="15.75" thickBot="1">
      <c r="A14" s="31">
        <v>3180.451</v>
      </c>
      <c r="B14" s="31">
        <v>1725.451</v>
      </c>
      <c r="C14" s="31">
        <v>946.45079999999996</v>
      </c>
      <c r="D14" s="31">
        <v>977.45079999999996</v>
      </c>
    </row>
    <row r="15" spans="1:7">
      <c r="A15" s="31">
        <v>5215.451</v>
      </c>
      <c r="B15" s="31">
        <v>3561.451</v>
      </c>
      <c r="C15" s="31">
        <v>594.45079999999996</v>
      </c>
      <c r="D15" s="31">
        <v>522.45079999999996</v>
      </c>
      <c r="F15" s="32" t="s">
        <v>85</v>
      </c>
      <c r="G15" s="33" t="s">
        <v>86</v>
      </c>
    </row>
    <row r="16" spans="1:7">
      <c r="A16" s="31">
        <v>5299.451</v>
      </c>
      <c r="B16" s="31">
        <v>2923.451</v>
      </c>
      <c r="C16" s="31">
        <v>114.4508</v>
      </c>
      <c r="D16" s="31">
        <v>2532.451</v>
      </c>
      <c r="F16" s="34"/>
      <c r="G16" s="35"/>
    </row>
    <row r="17" spans="1:7">
      <c r="A17" s="31">
        <v>2959.451</v>
      </c>
      <c r="B17" s="31">
        <v>3646.451</v>
      </c>
      <c r="C17" s="31">
        <v>706.45079999999996</v>
      </c>
      <c r="D17" s="31">
        <v>237.45079999999999</v>
      </c>
      <c r="F17" s="34" t="s">
        <v>87</v>
      </c>
      <c r="G17" s="35" t="s">
        <v>84</v>
      </c>
    </row>
    <row r="18" spans="1:7">
      <c r="A18" s="31">
        <v>3457.451</v>
      </c>
      <c r="B18" s="31">
        <v>4018.451</v>
      </c>
      <c r="C18" s="31">
        <v>706.45079999999996</v>
      </c>
      <c r="D18" s="31">
        <v>1303.451</v>
      </c>
      <c r="F18" s="34" t="s">
        <v>88</v>
      </c>
      <c r="G18" s="35" t="s">
        <v>88</v>
      </c>
    </row>
    <row r="19" spans="1:7">
      <c r="A19" s="31">
        <v>4171.451</v>
      </c>
      <c r="B19" s="31">
        <v>5459.451</v>
      </c>
      <c r="C19" s="31">
        <v>2752.451</v>
      </c>
      <c r="D19" s="31">
        <v>1803.451</v>
      </c>
      <c r="F19" s="34" t="s">
        <v>89</v>
      </c>
      <c r="G19" s="35" t="s">
        <v>83</v>
      </c>
    </row>
    <row r="20" spans="1:7">
      <c r="A20" s="31">
        <v>3546.451</v>
      </c>
      <c r="B20" s="31">
        <v>4175.451</v>
      </c>
      <c r="C20" s="31">
        <v>2195.451</v>
      </c>
      <c r="D20" s="31">
        <v>2052.451</v>
      </c>
      <c r="F20" s="34"/>
      <c r="G20" s="35"/>
    </row>
    <row r="21" spans="1:7">
      <c r="A21" s="31">
        <v>5436.451</v>
      </c>
      <c r="B21" s="31">
        <v>5246.451</v>
      </c>
      <c r="C21" s="31">
        <v>2326.451</v>
      </c>
      <c r="D21" s="31">
        <v>1181.451</v>
      </c>
      <c r="F21" s="34" t="s">
        <v>90</v>
      </c>
      <c r="G21" s="35"/>
    </row>
    <row r="22" spans="1:7">
      <c r="A22" s="31">
        <v>6736.451</v>
      </c>
      <c r="B22" s="31">
        <v>6335.451</v>
      </c>
      <c r="C22" s="31">
        <v>1832.451</v>
      </c>
      <c r="D22" s="31">
        <v>2017.451</v>
      </c>
      <c r="F22" s="34" t="s">
        <v>91</v>
      </c>
      <c r="G22" s="35">
        <v>0.48380000000000001</v>
      </c>
    </row>
    <row r="23" spans="1:7">
      <c r="A23" s="31">
        <v>2864.451</v>
      </c>
      <c r="B23" s="31">
        <v>4462.451</v>
      </c>
      <c r="C23" s="31">
        <v>542.45079999999996</v>
      </c>
      <c r="D23" s="31">
        <v>1795.451</v>
      </c>
      <c r="F23" s="34" t="s">
        <v>92</v>
      </c>
      <c r="G23" s="35" t="s">
        <v>93</v>
      </c>
    </row>
    <row r="24" spans="1:7">
      <c r="A24" s="31">
        <v>3802.451</v>
      </c>
      <c r="B24" s="31">
        <v>7220.451</v>
      </c>
      <c r="C24" s="31">
        <v>518.45079999999996</v>
      </c>
      <c r="D24" s="31">
        <v>1236.451</v>
      </c>
      <c r="F24" s="34" t="s">
        <v>94</v>
      </c>
      <c r="G24" s="35" t="s">
        <v>95</v>
      </c>
    </row>
    <row r="25" spans="1:7">
      <c r="A25" s="31">
        <v>4911.451</v>
      </c>
      <c r="B25" s="31">
        <v>4039.451</v>
      </c>
      <c r="C25" s="31">
        <v>836.45079999999996</v>
      </c>
      <c r="D25" s="31">
        <v>1728.451</v>
      </c>
      <c r="F25" s="34" t="s">
        <v>96</v>
      </c>
      <c r="G25" s="35" t="s">
        <v>97</v>
      </c>
    </row>
    <row r="26" spans="1:7" ht="15.75" thickBot="1">
      <c r="A26" s="31">
        <v>3905.451</v>
      </c>
      <c r="B26" s="31">
        <v>5734.451</v>
      </c>
      <c r="C26" s="31">
        <v>1746.451</v>
      </c>
      <c r="D26" s="31">
        <v>848.45079999999996</v>
      </c>
      <c r="F26" s="36" t="s">
        <v>98</v>
      </c>
      <c r="G26" s="37" t="s">
        <v>99</v>
      </c>
    </row>
    <row r="27" spans="1:7" ht="15.75" thickBot="1">
      <c r="A27" s="31">
        <v>5318.451</v>
      </c>
      <c r="B27" s="31">
        <v>2069.451</v>
      </c>
      <c r="C27" s="31">
        <v>410.45080000000002</v>
      </c>
      <c r="D27" s="31">
        <v>1192.451</v>
      </c>
    </row>
    <row r="28" spans="1:7">
      <c r="A28" s="31">
        <v>7176.451</v>
      </c>
      <c r="B28" s="31">
        <v>4291.451</v>
      </c>
      <c r="C28" s="31">
        <v>241.45079999999999</v>
      </c>
      <c r="D28" s="31">
        <v>607.45079999999996</v>
      </c>
      <c r="F28" s="32" t="s">
        <v>85</v>
      </c>
      <c r="G28" s="33" t="s">
        <v>86</v>
      </c>
    </row>
    <row r="29" spans="1:7">
      <c r="A29" s="31">
        <v>2982.451</v>
      </c>
      <c r="B29" s="31">
        <v>6717.451</v>
      </c>
      <c r="C29" s="31">
        <v>505.45080000000002</v>
      </c>
      <c r="D29" s="31">
        <v>1337.54</v>
      </c>
      <c r="F29" s="34"/>
      <c r="G29" s="35"/>
    </row>
    <row r="30" spans="1:7">
      <c r="A30" s="31">
        <v>2414.451</v>
      </c>
      <c r="B30" s="31">
        <v>4010.451</v>
      </c>
      <c r="C30" s="31">
        <v>185.45079999999999</v>
      </c>
      <c r="D30" s="31">
        <v>772.45079999999996</v>
      </c>
      <c r="F30" s="34" t="s">
        <v>100</v>
      </c>
      <c r="G30" s="35" t="s">
        <v>84</v>
      </c>
    </row>
    <row r="31" spans="1:7">
      <c r="A31" s="31">
        <v>5000.451</v>
      </c>
      <c r="B31" s="31">
        <v>4720.451</v>
      </c>
      <c r="C31" s="31">
        <v>2860.451</v>
      </c>
      <c r="D31" s="31">
        <v>381.45080000000002</v>
      </c>
      <c r="F31" s="34" t="s">
        <v>88</v>
      </c>
      <c r="G31" s="35" t="s">
        <v>88</v>
      </c>
    </row>
    <row r="32" spans="1:7">
      <c r="A32" s="31">
        <v>4143.451</v>
      </c>
      <c r="B32" s="31">
        <v>4565.451</v>
      </c>
      <c r="C32" s="31">
        <v>2824.451</v>
      </c>
      <c r="D32" s="31">
        <v>377.45080000000002</v>
      </c>
      <c r="F32" s="34" t="s">
        <v>101</v>
      </c>
      <c r="G32" s="35" t="s">
        <v>83</v>
      </c>
    </row>
    <row r="33" spans="1:7">
      <c r="A33" s="31">
        <v>4326.451</v>
      </c>
      <c r="B33" s="31">
        <v>1894.451</v>
      </c>
      <c r="C33" s="31">
        <v>2503.451</v>
      </c>
      <c r="D33" s="31">
        <v>891.45079999999996</v>
      </c>
      <c r="F33" s="34"/>
      <c r="G33" s="35"/>
    </row>
    <row r="34" spans="1:7">
      <c r="A34" s="31">
        <v>3315.451</v>
      </c>
      <c r="B34" s="31">
        <v>3341.451</v>
      </c>
      <c r="C34" s="31">
        <v>742.45079999999996</v>
      </c>
      <c r="D34" s="31">
        <v>1485.451</v>
      </c>
      <c r="F34" s="34" t="s">
        <v>90</v>
      </c>
      <c r="G34" s="35"/>
    </row>
    <row r="35" spans="1:7">
      <c r="A35" s="31">
        <v>3001.451</v>
      </c>
      <c r="B35" s="31">
        <v>3900.451</v>
      </c>
      <c r="C35" s="31">
        <v>484.45080000000002</v>
      </c>
      <c r="D35" s="31">
        <v>1836.451</v>
      </c>
      <c r="F35" s="34" t="s">
        <v>91</v>
      </c>
      <c r="G35" s="35">
        <v>0.29749999999999999</v>
      </c>
    </row>
    <row r="36" spans="1:7">
      <c r="A36" s="31">
        <v>2376.451</v>
      </c>
      <c r="B36" s="31">
        <v>3127.451</v>
      </c>
      <c r="C36" s="31">
        <v>28.45082</v>
      </c>
      <c r="D36" s="31">
        <v>1846.451</v>
      </c>
      <c r="F36" s="34" t="s">
        <v>92</v>
      </c>
      <c r="G36" s="35" t="s">
        <v>93</v>
      </c>
    </row>
    <row r="37" spans="1:7">
      <c r="A37" s="31">
        <v>5607.451</v>
      </c>
      <c r="B37" s="31">
        <v>3067.451</v>
      </c>
      <c r="C37" s="31">
        <v>882.45079999999996</v>
      </c>
      <c r="D37" s="31">
        <v>2041.451</v>
      </c>
      <c r="F37" s="34" t="s">
        <v>94</v>
      </c>
      <c r="G37" s="35" t="s">
        <v>95</v>
      </c>
    </row>
    <row r="38" spans="1:7">
      <c r="A38" s="31">
        <v>5905.451</v>
      </c>
      <c r="B38" s="31">
        <v>3997.451</v>
      </c>
      <c r="C38" s="31">
        <v>1404.451</v>
      </c>
      <c r="D38" s="31">
        <v>870.45079999999996</v>
      </c>
      <c r="F38" s="34" t="s">
        <v>96</v>
      </c>
      <c r="G38" s="35" t="s">
        <v>97</v>
      </c>
    </row>
    <row r="39" spans="1:7" ht="15.75" thickBot="1">
      <c r="A39" s="31">
        <v>4288.451</v>
      </c>
      <c r="B39" s="31">
        <v>5333.451</v>
      </c>
      <c r="C39" s="31">
        <v>364.45080000000002</v>
      </c>
      <c r="D39" s="31">
        <v>1238.451</v>
      </c>
      <c r="F39" s="36" t="s">
        <v>98</v>
      </c>
      <c r="G39" s="37" t="s">
        <v>102</v>
      </c>
    </row>
    <row r="40" spans="1:7">
      <c r="A40" s="31">
        <v>2095.451</v>
      </c>
      <c r="B40" s="31">
        <v>3740.451</v>
      </c>
      <c r="C40" s="31">
        <v>697.45079999999996</v>
      </c>
      <c r="D40" s="31">
        <v>476.45080000000002</v>
      </c>
    </row>
    <row r="41" spans="1:7">
      <c r="A41" s="31">
        <v>3079.451</v>
      </c>
      <c r="B41" s="31">
        <v>3691.451</v>
      </c>
      <c r="C41" s="31">
        <v>931.45079999999996</v>
      </c>
      <c r="D41" s="31">
        <v>1143.451</v>
      </c>
    </row>
    <row r="42" spans="1:7">
      <c r="A42" s="31">
        <v>3140.451</v>
      </c>
      <c r="B42" s="31">
        <v>5068.451</v>
      </c>
      <c r="C42" s="31">
        <v>1879.451</v>
      </c>
      <c r="D42" s="31">
        <v>786.45079999999996</v>
      </c>
    </row>
    <row r="43" spans="1:7">
      <c r="A43" s="31">
        <v>4048.451</v>
      </c>
      <c r="B43" s="31">
        <v>6518.451</v>
      </c>
      <c r="C43" s="31">
        <v>994.45079999999996</v>
      </c>
      <c r="D43" s="31">
        <v>1488.451</v>
      </c>
    </row>
    <row r="44" spans="1:7">
      <c r="A44" s="31">
        <v>3918.451</v>
      </c>
      <c r="B44" s="31">
        <v>3745.451</v>
      </c>
      <c r="C44" s="31">
        <v>592.45079999999996</v>
      </c>
      <c r="D44" s="31">
        <v>2895.451</v>
      </c>
    </row>
    <row r="45" spans="1:7">
      <c r="A45" s="31">
        <v>2656.451</v>
      </c>
      <c r="B45" s="31">
        <v>4086.451</v>
      </c>
      <c r="C45" s="31">
        <v>197.45079999999999</v>
      </c>
      <c r="D45" s="31">
        <v>2130.451</v>
      </c>
    </row>
    <row r="46" spans="1:7">
      <c r="A46" s="31">
        <v>6775.451</v>
      </c>
      <c r="B46" s="31">
        <v>6629.451</v>
      </c>
      <c r="C46" s="31">
        <v>1996.451</v>
      </c>
      <c r="D46" s="31">
        <v>163.45079999999999</v>
      </c>
    </row>
    <row r="47" spans="1:7">
      <c r="A47" s="31"/>
      <c r="B47" s="31">
        <v>4844.451</v>
      </c>
      <c r="C47" s="31"/>
      <c r="D47" s="31">
        <v>587.45079999999996</v>
      </c>
    </row>
    <row r="48" spans="1:7">
      <c r="A48" s="31"/>
      <c r="B48" s="31">
        <v>5449.451</v>
      </c>
      <c r="C48" s="31"/>
      <c r="D48" s="31">
        <v>1530.451</v>
      </c>
    </row>
    <row r="49" spans="1:4">
      <c r="A49" s="31"/>
      <c r="B49" s="31">
        <v>5449.451</v>
      </c>
      <c r="C49" s="31"/>
      <c r="D49" s="31">
        <v>1530.451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4097" r:id="rId3">
          <object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8</xdr:col>
                <xdr:colOff>447675</xdr:colOff>
                <xdr:row>12</xdr:row>
                <xdr:rowOff>142875</xdr:rowOff>
              </to>
            </anchor>
          </objectPr>
        </oleObject>
      </mc:Choice>
      <mc:Fallback>
        <oleObject progId="Prism9.Document" shapeId="4097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25349-3698-46BA-BF66-7613379C2649}">
  <dimension ref="A1:G55"/>
  <sheetViews>
    <sheetView workbookViewId="0"/>
  </sheetViews>
  <sheetFormatPr defaultRowHeight="15"/>
  <sheetData>
    <row r="1" spans="1:7">
      <c r="A1" s="23" t="s">
        <v>103</v>
      </c>
    </row>
    <row r="2" spans="1:7">
      <c r="A2" s="16" t="s">
        <v>81</v>
      </c>
      <c r="B2" s="16"/>
      <c r="C2" s="16" t="s">
        <v>82</v>
      </c>
      <c r="D2" s="16"/>
    </row>
    <row r="3" spans="1:7">
      <c r="A3" s="30" t="s">
        <v>83</v>
      </c>
      <c r="B3" s="30" t="s">
        <v>84</v>
      </c>
      <c r="C3" s="30" t="s">
        <v>83</v>
      </c>
      <c r="D3" s="30" t="s">
        <v>84</v>
      </c>
    </row>
    <row r="4" spans="1:7">
      <c r="A4" s="31">
        <v>8074.451</v>
      </c>
      <c r="B4" s="31">
        <v>6035.451</v>
      </c>
      <c r="C4" s="31">
        <v>4263.451</v>
      </c>
      <c r="D4" s="31">
        <v>5068.451</v>
      </c>
    </row>
    <row r="5" spans="1:7">
      <c r="A5" s="31">
        <v>7363.451</v>
      </c>
      <c r="B5" s="31">
        <v>5499.451</v>
      </c>
      <c r="C5" s="31">
        <v>2160.451</v>
      </c>
      <c r="D5" s="31">
        <v>3459.451</v>
      </c>
    </row>
    <row r="6" spans="1:7">
      <c r="A6" s="31">
        <v>7384.451</v>
      </c>
      <c r="B6" s="31">
        <v>6664.451</v>
      </c>
      <c r="C6" s="31">
        <v>1508.451</v>
      </c>
      <c r="D6" s="31">
        <v>3104.451</v>
      </c>
    </row>
    <row r="7" spans="1:7">
      <c r="A7" s="31">
        <v>6723.451</v>
      </c>
      <c r="B7" s="31">
        <v>5614.451</v>
      </c>
      <c r="C7" s="31">
        <v>3588.451</v>
      </c>
      <c r="D7" s="31">
        <v>3866.451</v>
      </c>
    </row>
    <row r="8" spans="1:7">
      <c r="A8" s="31">
        <v>4994.451</v>
      </c>
      <c r="B8" s="31">
        <v>6482.451</v>
      </c>
      <c r="C8" s="31">
        <v>2322.451</v>
      </c>
      <c r="D8" s="31">
        <v>5231.451</v>
      </c>
    </row>
    <row r="9" spans="1:7">
      <c r="A9" s="31">
        <v>4514.451</v>
      </c>
      <c r="B9" s="31">
        <v>7242.451</v>
      </c>
      <c r="C9" s="31">
        <v>1232.451</v>
      </c>
      <c r="D9" s="31">
        <v>3798.451</v>
      </c>
    </row>
    <row r="10" spans="1:7">
      <c r="A10" s="31">
        <v>9040.4509999999991</v>
      </c>
      <c r="B10" s="31">
        <v>6321.451</v>
      </c>
      <c r="C10" s="31">
        <v>3407.451</v>
      </c>
      <c r="D10" s="31">
        <v>4387.451</v>
      </c>
    </row>
    <row r="11" spans="1:7">
      <c r="A11" s="31">
        <v>7328.451</v>
      </c>
      <c r="B11" s="31">
        <v>7645.451</v>
      </c>
      <c r="C11" s="31">
        <v>5311.451</v>
      </c>
      <c r="D11" s="31">
        <v>5074.451</v>
      </c>
    </row>
    <row r="12" spans="1:7">
      <c r="A12" s="31">
        <v>6948.451</v>
      </c>
      <c r="B12" s="31">
        <v>8615.4509999999991</v>
      </c>
      <c r="C12" s="31">
        <v>6238.451</v>
      </c>
      <c r="D12" s="31">
        <v>7044.451</v>
      </c>
    </row>
    <row r="13" spans="1:7">
      <c r="A13" s="31">
        <v>8209.4509999999991</v>
      </c>
      <c r="B13" s="31">
        <v>8530.4509999999991</v>
      </c>
      <c r="C13" s="31">
        <v>2995.451</v>
      </c>
      <c r="D13" s="31">
        <v>6652.451</v>
      </c>
    </row>
    <row r="14" spans="1:7">
      <c r="A14" s="31">
        <v>8108.451</v>
      </c>
      <c r="B14" s="31">
        <v>6258.451</v>
      </c>
      <c r="C14" s="31">
        <v>2117.451</v>
      </c>
      <c r="D14" s="31">
        <v>4203.451</v>
      </c>
    </row>
    <row r="15" spans="1:7" ht="15.75" thickBot="1">
      <c r="A15" s="31">
        <v>8348.4509999999991</v>
      </c>
      <c r="B15" s="31">
        <v>6960.451</v>
      </c>
      <c r="C15" s="31">
        <v>4506.451</v>
      </c>
      <c r="D15" s="31">
        <v>4022.451</v>
      </c>
    </row>
    <row r="16" spans="1:7">
      <c r="A16" s="31">
        <v>8913.4509999999991</v>
      </c>
      <c r="B16" s="31">
        <v>7925.451</v>
      </c>
      <c r="C16" s="31">
        <v>1348.451</v>
      </c>
      <c r="D16" s="31">
        <v>7101.451</v>
      </c>
      <c r="F16" s="32" t="s">
        <v>85</v>
      </c>
      <c r="G16" s="33" t="s">
        <v>104</v>
      </c>
    </row>
    <row r="17" spans="1:7">
      <c r="A17" s="31">
        <v>6584.451</v>
      </c>
      <c r="B17" s="31">
        <v>8181.451</v>
      </c>
      <c r="C17" s="31">
        <v>2338.451</v>
      </c>
      <c r="D17" s="31">
        <v>6972.451</v>
      </c>
      <c r="F17" s="34"/>
      <c r="G17" s="35"/>
    </row>
    <row r="18" spans="1:7">
      <c r="A18" s="31">
        <v>7381.451</v>
      </c>
      <c r="B18" s="31">
        <v>8010.451</v>
      </c>
      <c r="C18" s="31">
        <v>2839.451</v>
      </c>
      <c r="D18" s="31">
        <v>5177.451</v>
      </c>
      <c r="F18" s="34" t="s">
        <v>87</v>
      </c>
      <c r="G18" s="35" t="s">
        <v>84</v>
      </c>
    </row>
    <row r="19" spans="1:7">
      <c r="A19" s="31">
        <v>5072.451</v>
      </c>
      <c r="B19" s="31">
        <v>7505.451</v>
      </c>
      <c r="C19" s="31">
        <v>1950.451</v>
      </c>
      <c r="D19" s="31">
        <v>6848.451</v>
      </c>
      <c r="F19" s="34" t="s">
        <v>88</v>
      </c>
      <c r="G19" s="35" t="s">
        <v>88</v>
      </c>
    </row>
    <row r="20" spans="1:7">
      <c r="A20" s="31">
        <v>7551.451</v>
      </c>
      <c r="B20" s="31">
        <v>5671.451</v>
      </c>
      <c r="C20" s="31">
        <v>3371.451</v>
      </c>
      <c r="D20" s="31">
        <v>4655.451</v>
      </c>
      <c r="F20" s="34" t="s">
        <v>89</v>
      </c>
      <c r="G20" s="35" t="s">
        <v>83</v>
      </c>
    </row>
    <row r="21" spans="1:7">
      <c r="A21" s="31">
        <v>5801.451</v>
      </c>
      <c r="B21" s="31">
        <v>5316.451</v>
      </c>
      <c r="C21" s="31">
        <v>4873.451</v>
      </c>
      <c r="D21" s="31">
        <v>5519.451</v>
      </c>
      <c r="F21" s="34"/>
      <c r="G21" s="35"/>
    </row>
    <row r="22" spans="1:7">
      <c r="A22" s="31">
        <v>5989.451</v>
      </c>
      <c r="B22" s="31">
        <v>7530.451</v>
      </c>
      <c r="C22" s="31">
        <v>3247.451</v>
      </c>
      <c r="D22" s="31">
        <v>6345.451</v>
      </c>
      <c r="F22" s="34" t="s">
        <v>90</v>
      </c>
      <c r="G22" s="35"/>
    </row>
    <row r="23" spans="1:7">
      <c r="A23" s="31">
        <v>6464.451</v>
      </c>
      <c r="B23" s="31">
        <v>7401.451</v>
      </c>
      <c r="C23" s="31">
        <v>4270.451</v>
      </c>
      <c r="D23" s="31">
        <v>6081.451</v>
      </c>
      <c r="F23" s="34" t="s">
        <v>91</v>
      </c>
      <c r="G23" s="35">
        <v>1.7600000000000001E-2</v>
      </c>
    </row>
    <row r="24" spans="1:7">
      <c r="A24" s="31">
        <v>6999.451</v>
      </c>
      <c r="B24" s="31">
        <v>6591.451</v>
      </c>
      <c r="C24" s="31">
        <v>5449.451</v>
      </c>
      <c r="D24" s="31">
        <v>7446.451</v>
      </c>
      <c r="F24" s="34" t="s">
        <v>92</v>
      </c>
      <c r="G24" s="35" t="s">
        <v>105</v>
      </c>
    </row>
    <row r="25" spans="1:7">
      <c r="A25" s="31">
        <v>9377.4509999999991</v>
      </c>
      <c r="B25" s="31">
        <v>8231.4509999999991</v>
      </c>
      <c r="C25" s="31">
        <v>1846.451</v>
      </c>
      <c r="D25" s="31">
        <v>7635.451</v>
      </c>
      <c r="F25" s="34" t="s">
        <v>94</v>
      </c>
      <c r="G25" s="35" t="s">
        <v>106</v>
      </c>
    </row>
    <row r="26" spans="1:7">
      <c r="A26" s="31">
        <v>8593.4509999999991</v>
      </c>
      <c r="B26" s="31">
        <v>8922.4509999999991</v>
      </c>
      <c r="C26" s="31">
        <v>2536.451</v>
      </c>
      <c r="D26" s="31">
        <v>7899.451</v>
      </c>
      <c r="F26" s="34" t="s">
        <v>96</v>
      </c>
      <c r="G26" s="35" t="s">
        <v>97</v>
      </c>
    </row>
    <row r="27" spans="1:7" ht="15.75" thickBot="1">
      <c r="A27" s="31">
        <v>9190.4509999999991</v>
      </c>
      <c r="B27" s="31">
        <v>8504.4509999999991</v>
      </c>
      <c r="C27" s="31">
        <v>1622.451</v>
      </c>
      <c r="D27" s="31">
        <v>6578.451</v>
      </c>
      <c r="F27" s="36" t="s">
        <v>98</v>
      </c>
      <c r="G27" s="37" t="s">
        <v>107</v>
      </c>
    </row>
    <row r="28" spans="1:7" ht="15.75" thickBot="1">
      <c r="A28" s="31">
        <v>8215.4509999999991</v>
      </c>
      <c r="B28" s="31">
        <v>7824.451</v>
      </c>
      <c r="C28" s="31">
        <v>2676.451</v>
      </c>
      <c r="D28" s="31">
        <v>5637.451</v>
      </c>
    </row>
    <row r="29" spans="1:7">
      <c r="A29" s="31">
        <v>8715.4509999999991</v>
      </c>
      <c r="B29" s="31">
        <v>7316.451</v>
      </c>
      <c r="C29" s="31">
        <v>2369.451</v>
      </c>
      <c r="D29" s="31">
        <v>6820.451</v>
      </c>
      <c r="F29" s="32" t="s">
        <v>85</v>
      </c>
      <c r="G29" s="33" t="s">
        <v>104</v>
      </c>
    </row>
    <row r="30" spans="1:7">
      <c r="A30" s="31">
        <v>9344.4509999999991</v>
      </c>
      <c r="B30" s="31">
        <v>5532.451</v>
      </c>
      <c r="C30" s="31">
        <v>1581.451</v>
      </c>
      <c r="D30" s="31">
        <v>5625.451</v>
      </c>
      <c r="F30" s="34"/>
      <c r="G30" s="35"/>
    </row>
    <row r="31" spans="1:7">
      <c r="A31" s="31">
        <v>8948.4509999999991</v>
      </c>
      <c r="B31" s="31">
        <v>6309.451</v>
      </c>
      <c r="C31" s="31">
        <v>1817.451</v>
      </c>
      <c r="D31" s="31">
        <v>4030.451</v>
      </c>
      <c r="F31" s="34" t="s">
        <v>100</v>
      </c>
      <c r="G31" s="35" t="s">
        <v>84</v>
      </c>
    </row>
    <row r="32" spans="1:7">
      <c r="A32" s="31">
        <v>7508.451</v>
      </c>
      <c r="B32" s="31">
        <v>6063.451</v>
      </c>
      <c r="C32" s="31">
        <v>2504.451</v>
      </c>
      <c r="D32" s="31">
        <v>4805.451</v>
      </c>
      <c r="F32" s="34" t="s">
        <v>88</v>
      </c>
      <c r="G32" s="35" t="s">
        <v>88</v>
      </c>
    </row>
    <row r="33" spans="1:7">
      <c r="A33" s="31">
        <v>9091.4509999999991</v>
      </c>
      <c r="B33" s="31">
        <v>5093.451</v>
      </c>
      <c r="C33" s="31">
        <v>3943.451</v>
      </c>
      <c r="D33" s="31">
        <v>3910.451</v>
      </c>
      <c r="F33" s="34" t="s">
        <v>101</v>
      </c>
      <c r="G33" s="35" t="s">
        <v>83</v>
      </c>
    </row>
    <row r="34" spans="1:7">
      <c r="A34" s="31">
        <v>6983.451</v>
      </c>
      <c r="B34" s="31">
        <v>6349.451</v>
      </c>
      <c r="C34" s="31">
        <v>2194.451</v>
      </c>
      <c r="D34" s="31">
        <v>5976.451</v>
      </c>
      <c r="F34" s="34"/>
      <c r="G34" s="35"/>
    </row>
    <row r="35" spans="1:7">
      <c r="A35" s="31">
        <v>7567.451</v>
      </c>
      <c r="B35" s="31">
        <v>5220.451</v>
      </c>
      <c r="C35" s="31">
        <v>2968.451</v>
      </c>
      <c r="D35" s="31">
        <v>3321.451</v>
      </c>
      <c r="F35" s="34" t="s">
        <v>90</v>
      </c>
      <c r="G35" s="35"/>
    </row>
    <row r="36" spans="1:7">
      <c r="A36" s="31">
        <v>7380.451</v>
      </c>
      <c r="B36" s="31">
        <v>6197.451</v>
      </c>
      <c r="C36" s="31">
        <v>1839.451</v>
      </c>
      <c r="D36" s="31">
        <v>5534.451</v>
      </c>
      <c r="F36" s="34" t="s">
        <v>91</v>
      </c>
      <c r="G36" s="35" t="s">
        <v>108</v>
      </c>
    </row>
    <row r="37" spans="1:7">
      <c r="A37" s="31">
        <v>6694.451</v>
      </c>
      <c r="B37" s="31">
        <v>6494.451</v>
      </c>
      <c r="C37" s="31">
        <v>5025.451</v>
      </c>
      <c r="D37" s="31">
        <v>4043.451</v>
      </c>
      <c r="F37" s="34" t="s">
        <v>92</v>
      </c>
      <c r="G37" s="35" t="s">
        <v>109</v>
      </c>
    </row>
    <row r="38" spans="1:7">
      <c r="A38" s="31">
        <v>8095.451</v>
      </c>
      <c r="B38" s="31">
        <v>3943.451</v>
      </c>
      <c r="C38" s="31">
        <v>3778.451</v>
      </c>
      <c r="D38" s="31">
        <v>3076.451</v>
      </c>
      <c r="F38" s="34" t="s">
        <v>94</v>
      </c>
      <c r="G38" s="35" t="s">
        <v>106</v>
      </c>
    </row>
    <row r="39" spans="1:7">
      <c r="A39" s="31">
        <v>8307.4509999999991</v>
      </c>
      <c r="B39" s="31">
        <v>7168.451</v>
      </c>
      <c r="C39" s="31">
        <v>2388.451</v>
      </c>
      <c r="D39" s="31">
        <v>5529.451</v>
      </c>
      <c r="F39" s="34" t="s">
        <v>96</v>
      </c>
      <c r="G39" s="35" t="s">
        <v>97</v>
      </c>
    </row>
    <row r="40" spans="1:7" ht="15.75" thickBot="1">
      <c r="A40" s="31">
        <v>7040.451</v>
      </c>
      <c r="B40" s="31">
        <v>7514.451</v>
      </c>
      <c r="C40" s="31">
        <v>3540.451</v>
      </c>
      <c r="D40" s="31">
        <v>4933.451</v>
      </c>
      <c r="F40" s="36" t="s">
        <v>98</v>
      </c>
      <c r="G40" s="37" t="s">
        <v>110</v>
      </c>
    </row>
    <row r="41" spans="1:7">
      <c r="A41" s="31">
        <v>5086.451</v>
      </c>
      <c r="B41" s="31">
        <v>7356.451</v>
      </c>
      <c r="C41" s="31">
        <v>2229.451</v>
      </c>
      <c r="D41" s="31">
        <v>5649.451</v>
      </c>
    </row>
    <row r="42" spans="1:7">
      <c r="A42" s="31">
        <v>4787.451</v>
      </c>
      <c r="B42" s="31">
        <v>6404.451</v>
      </c>
      <c r="C42" s="31">
        <v>2267.451</v>
      </c>
      <c r="D42" s="31">
        <v>4839.451</v>
      </c>
    </row>
    <row r="43" spans="1:7">
      <c r="A43" s="31">
        <v>6592.451</v>
      </c>
      <c r="B43" s="31">
        <v>7404.451</v>
      </c>
      <c r="C43" s="31">
        <v>1117.451</v>
      </c>
      <c r="D43" s="31">
        <v>5520.451</v>
      </c>
    </row>
    <row r="44" spans="1:7">
      <c r="A44" s="31">
        <v>7600.451</v>
      </c>
      <c r="B44" s="31">
        <v>5115.451</v>
      </c>
      <c r="C44" s="31">
        <v>1344.451</v>
      </c>
      <c r="D44" s="31">
        <v>4025.451</v>
      </c>
    </row>
    <row r="45" spans="1:7">
      <c r="A45" s="31">
        <v>7305.451</v>
      </c>
      <c r="B45" s="31">
        <v>6613.451</v>
      </c>
      <c r="C45" s="31">
        <v>3243.451</v>
      </c>
      <c r="D45" s="31">
        <v>6679.451</v>
      </c>
    </row>
    <row r="46" spans="1:7">
      <c r="A46" s="31">
        <v>8124.451</v>
      </c>
      <c r="B46" s="31">
        <v>7082.451</v>
      </c>
      <c r="C46" s="31">
        <v>3501.451</v>
      </c>
      <c r="D46" s="31">
        <v>5220.451</v>
      </c>
    </row>
    <row r="47" spans="1:7">
      <c r="A47" s="31">
        <v>8308.4509999999991</v>
      </c>
      <c r="B47" s="31">
        <v>7103.451</v>
      </c>
      <c r="C47" s="31">
        <v>2784.451</v>
      </c>
      <c r="D47" s="31">
        <v>7377.451</v>
      </c>
    </row>
    <row r="48" spans="1:7">
      <c r="A48" s="31">
        <v>5955.451</v>
      </c>
      <c r="B48" s="31">
        <v>5569.451</v>
      </c>
      <c r="C48" s="31">
        <v>3010.451</v>
      </c>
      <c r="D48" s="31">
        <v>4385.451</v>
      </c>
    </row>
    <row r="49" spans="1:4">
      <c r="A49" s="31">
        <v>7001.451</v>
      </c>
      <c r="B49" s="31">
        <v>6565.451</v>
      </c>
      <c r="C49" s="31">
        <v>1880.451</v>
      </c>
      <c r="D49" s="31">
        <v>4939.451</v>
      </c>
    </row>
    <row r="50" spans="1:4">
      <c r="A50" s="31">
        <v>7854.451</v>
      </c>
      <c r="B50" s="31">
        <v>8390.4509999999991</v>
      </c>
      <c r="C50" s="31">
        <v>2880.451</v>
      </c>
      <c r="D50" s="31">
        <v>5949.451</v>
      </c>
    </row>
    <row r="51" spans="1:4">
      <c r="A51" s="31">
        <v>5426.451</v>
      </c>
      <c r="B51" s="31">
        <v>7184.451</v>
      </c>
      <c r="C51" s="31">
        <v>770.45079999999996</v>
      </c>
      <c r="D51" s="31">
        <v>4106.451</v>
      </c>
    </row>
    <row r="52" spans="1:4">
      <c r="A52" s="31"/>
      <c r="B52" s="31">
        <v>4780.451</v>
      </c>
      <c r="C52" s="31"/>
      <c r="D52" s="31">
        <v>4909.451</v>
      </c>
    </row>
    <row r="53" spans="1:4">
      <c r="A53" s="31"/>
      <c r="B53" s="31">
        <v>7208.451</v>
      </c>
      <c r="C53" s="31"/>
      <c r="D53" s="31">
        <v>5053.451</v>
      </c>
    </row>
    <row r="54" spans="1:4">
      <c r="A54" s="31"/>
      <c r="B54" s="31">
        <v>6388.451</v>
      </c>
      <c r="C54" s="31"/>
      <c r="D54" s="31">
        <v>5758.451</v>
      </c>
    </row>
    <row r="55" spans="1:4">
      <c r="A55" s="31"/>
      <c r="B55" s="31">
        <v>6388.451</v>
      </c>
      <c r="C55" s="31"/>
      <c r="D55" s="31">
        <v>5758.451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5121" r:id="rId3">
          <objectPr defaultSize="0" autoPict="0" r:id="rId4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9</xdr:col>
                <xdr:colOff>57150</xdr:colOff>
                <xdr:row>13</xdr:row>
                <xdr:rowOff>152400</xdr:rowOff>
              </to>
            </anchor>
          </objectPr>
        </oleObject>
      </mc:Choice>
      <mc:Fallback>
        <oleObject progId="Prism9.Document" shapeId="5121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0C7A-FF46-4778-8682-F4783E18EF9E}">
  <dimension ref="A1:G56"/>
  <sheetViews>
    <sheetView workbookViewId="0"/>
  </sheetViews>
  <sheetFormatPr defaultRowHeight="15"/>
  <sheetData>
    <row r="1" spans="1:7">
      <c r="A1" s="23" t="s">
        <v>111</v>
      </c>
    </row>
    <row r="2" spans="1:7">
      <c r="A2" s="16" t="s">
        <v>81</v>
      </c>
      <c r="B2" s="16"/>
      <c r="C2" s="16" t="s">
        <v>82</v>
      </c>
      <c r="D2" s="16"/>
    </row>
    <row r="3" spans="1:7">
      <c r="A3" s="30" t="s">
        <v>83</v>
      </c>
      <c r="B3" s="30" t="s">
        <v>84</v>
      </c>
      <c r="C3" s="30" t="s">
        <v>83</v>
      </c>
      <c r="D3" s="30" t="s">
        <v>84</v>
      </c>
    </row>
    <row r="4" spans="1:7">
      <c r="A4" s="31">
        <v>4768.451</v>
      </c>
      <c r="B4" s="31">
        <v>2472.451</v>
      </c>
      <c r="C4" s="31">
        <v>3247.451</v>
      </c>
      <c r="D4" s="31">
        <v>3434.451</v>
      </c>
    </row>
    <row r="5" spans="1:7">
      <c r="A5" s="31">
        <v>4430.451</v>
      </c>
      <c r="B5" s="31">
        <v>3573.451</v>
      </c>
      <c r="C5" s="31">
        <v>2897.451</v>
      </c>
      <c r="D5" s="31">
        <v>1911.451</v>
      </c>
    </row>
    <row r="6" spans="1:7">
      <c r="A6" s="31">
        <v>2816.451</v>
      </c>
      <c r="B6" s="31">
        <v>2221.451</v>
      </c>
      <c r="C6" s="31">
        <v>2755.451</v>
      </c>
      <c r="D6" s="31">
        <v>4233.451</v>
      </c>
    </row>
    <row r="7" spans="1:7">
      <c r="A7" s="31">
        <v>3385.451</v>
      </c>
      <c r="B7" s="31">
        <v>1727.451</v>
      </c>
      <c r="C7" s="31">
        <v>1604.451</v>
      </c>
      <c r="D7" s="31">
        <v>2400.451</v>
      </c>
    </row>
    <row r="8" spans="1:7">
      <c r="A8" s="31">
        <v>3273.451</v>
      </c>
      <c r="B8" s="31">
        <v>2473.451</v>
      </c>
      <c r="C8" s="31">
        <v>3447.451</v>
      </c>
      <c r="D8" s="31">
        <v>2895.451</v>
      </c>
    </row>
    <row r="9" spans="1:7">
      <c r="A9" s="31">
        <v>3378.451</v>
      </c>
      <c r="B9" s="31">
        <v>1936.451</v>
      </c>
      <c r="C9" s="31">
        <v>2297.451</v>
      </c>
      <c r="D9" s="31">
        <v>2531.451</v>
      </c>
    </row>
    <row r="10" spans="1:7">
      <c r="A10" s="31">
        <v>2809.451</v>
      </c>
      <c r="B10" s="31">
        <v>1202.451</v>
      </c>
      <c r="C10" s="31">
        <v>2072.451</v>
      </c>
      <c r="D10" s="31">
        <v>1554.451</v>
      </c>
    </row>
    <row r="11" spans="1:7">
      <c r="A11" s="31">
        <v>2166.451</v>
      </c>
      <c r="B11" s="31">
        <v>1579.451</v>
      </c>
      <c r="C11" s="31">
        <v>693.45079999999996</v>
      </c>
      <c r="D11" s="31">
        <v>2141.451</v>
      </c>
    </row>
    <row r="12" spans="1:7">
      <c r="A12" s="31">
        <v>1561.451</v>
      </c>
      <c r="B12" s="31">
        <v>1344.451</v>
      </c>
      <c r="C12" s="31">
        <v>1345.451</v>
      </c>
      <c r="D12" s="31">
        <v>2024.451</v>
      </c>
    </row>
    <row r="13" spans="1:7">
      <c r="A13" s="31">
        <v>2875.451</v>
      </c>
      <c r="B13" s="31">
        <v>3247.451</v>
      </c>
      <c r="C13" s="31">
        <v>1828.451</v>
      </c>
      <c r="D13" s="31">
        <v>2237.451</v>
      </c>
    </row>
    <row r="14" spans="1:7">
      <c r="A14" s="31">
        <v>3878.451</v>
      </c>
      <c r="B14" s="31">
        <v>2648.451</v>
      </c>
      <c r="C14" s="31">
        <v>2630.451</v>
      </c>
      <c r="D14" s="31">
        <v>2043.451</v>
      </c>
    </row>
    <row r="15" spans="1:7" ht="15.75" thickBot="1">
      <c r="A15" s="31">
        <v>3477.451</v>
      </c>
      <c r="B15" s="31">
        <v>3857.451</v>
      </c>
      <c r="C15" s="31">
        <v>2825.451</v>
      </c>
      <c r="D15" s="31">
        <v>3221.451</v>
      </c>
    </row>
    <row r="16" spans="1:7">
      <c r="A16" s="31">
        <v>4786.451</v>
      </c>
      <c r="B16" s="31">
        <v>2211.451</v>
      </c>
      <c r="C16" s="31">
        <v>2260.451</v>
      </c>
      <c r="D16" s="31">
        <v>1016.451</v>
      </c>
      <c r="F16" s="32" t="s">
        <v>85</v>
      </c>
      <c r="G16" s="33" t="s">
        <v>112</v>
      </c>
    </row>
    <row r="17" spans="1:7">
      <c r="A17" s="31">
        <v>6262.451</v>
      </c>
      <c r="B17" s="31">
        <v>2010.451</v>
      </c>
      <c r="C17" s="31">
        <v>4828.451</v>
      </c>
      <c r="D17" s="31">
        <v>2739.451</v>
      </c>
      <c r="F17" s="34"/>
      <c r="G17" s="35"/>
    </row>
    <row r="18" spans="1:7">
      <c r="A18" s="31">
        <v>5186.451</v>
      </c>
      <c r="B18" s="31">
        <v>2248.451</v>
      </c>
      <c r="C18" s="31">
        <v>1353.451</v>
      </c>
      <c r="D18" s="31">
        <v>2371.451</v>
      </c>
      <c r="F18" s="34" t="s">
        <v>87</v>
      </c>
      <c r="G18" s="35" t="s">
        <v>84</v>
      </c>
    </row>
    <row r="19" spans="1:7">
      <c r="A19" s="31">
        <v>2695.451</v>
      </c>
      <c r="B19" s="31">
        <v>1528.451</v>
      </c>
      <c r="C19" s="31">
        <v>461.45080000000002</v>
      </c>
      <c r="D19" s="31">
        <v>1757.451</v>
      </c>
      <c r="F19" s="34" t="s">
        <v>88</v>
      </c>
      <c r="G19" s="35" t="s">
        <v>88</v>
      </c>
    </row>
    <row r="20" spans="1:7">
      <c r="A20" s="31">
        <v>4847.451</v>
      </c>
      <c r="B20" s="31">
        <v>1414.451</v>
      </c>
      <c r="C20" s="31">
        <v>1425.451</v>
      </c>
      <c r="D20" s="31">
        <v>1142.451</v>
      </c>
      <c r="F20" s="34" t="s">
        <v>89</v>
      </c>
      <c r="G20" s="35" t="s">
        <v>83</v>
      </c>
    </row>
    <row r="21" spans="1:7">
      <c r="A21" s="31">
        <v>5154.451</v>
      </c>
      <c r="B21" s="31">
        <v>1936.451</v>
      </c>
      <c r="C21" s="31">
        <v>1620.451</v>
      </c>
      <c r="D21" s="31">
        <v>1847.451</v>
      </c>
      <c r="F21" s="34"/>
      <c r="G21" s="35"/>
    </row>
    <row r="22" spans="1:7">
      <c r="A22" s="31">
        <v>4628.451</v>
      </c>
      <c r="B22" s="31">
        <v>2987.451</v>
      </c>
      <c r="C22" s="31">
        <v>3432.451</v>
      </c>
      <c r="D22" s="31">
        <v>2850.451</v>
      </c>
      <c r="F22" s="34" t="s">
        <v>90</v>
      </c>
      <c r="G22" s="35"/>
    </row>
    <row r="23" spans="1:7">
      <c r="A23" s="31">
        <v>2570.451</v>
      </c>
      <c r="B23" s="31">
        <v>2943.451</v>
      </c>
      <c r="C23" s="31">
        <v>2877.451</v>
      </c>
      <c r="D23" s="31">
        <v>1957.451</v>
      </c>
      <c r="F23" s="34" t="s">
        <v>91</v>
      </c>
      <c r="G23" s="35" t="s">
        <v>108</v>
      </c>
    </row>
    <row r="24" spans="1:7">
      <c r="A24" s="31">
        <v>4941.451</v>
      </c>
      <c r="B24" s="31">
        <v>2491.451</v>
      </c>
      <c r="C24" s="31">
        <v>2492.451</v>
      </c>
      <c r="D24" s="31">
        <v>2541.451</v>
      </c>
      <c r="F24" s="34" t="s">
        <v>92</v>
      </c>
      <c r="G24" s="35" t="s">
        <v>109</v>
      </c>
    </row>
    <row r="25" spans="1:7">
      <c r="A25" s="31">
        <v>4631.451</v>
      </c>
      <c r="B25" s="31">
        <v>4550.451</v>
      </c>
      <c r="C25" s="31">
        <v>4287.451</v>
      </c>
      <c r="D25" s="31">
        <v>2720.451</v>
      </c>
      <c r="F25" s="34" t="s">
        <v>94</v>
      </c>
      <c r="G25" s="35" t="s">
        <v>106</v>
      </c>
    </row>
    <row r="26" spans="1:7">
      <c r="A26" s="31">
        <v>3591.451</v>
      </c>
      <c r="B26" s="31">
        <v>2854.451</v>
      </c>
      <c r="C26" s="31">
        <v>2761.451</v>
      </c>
      <c r="D26" s="31">
        <v>2915.451</v>
      </c>
      <c r="F26" s="34" t="s">
        <v>96</v>
      </c>
      <c r="G26" s="35" t="s">
        <v>97</v>
      </c>
    </row>
    <row r="27" spans="1:7" ht="15.75" thickBot="1">
      <c r="A27" s="31">
        <v>2330.451</v>
      </c>
      <c r="B27" s="31">
        <v>2774.451</v>
      </c>
      <c r="C27" s="31">
        <v>2644.451</v>
      </c>
      <c r="D27" s="31">
        <v>2159.451</v>
      </c>
      <c r="F27" s="36" t="s">
        <v>98</v>
      </c>
      <c r="G27" s="37" t="s">
        <v>113</v>
      </c>
    </row>
    <row r="28" spans="1:7" ht="15.75" thickBot="1">
      <c r="A28" s="31">
        <v>2918.451</v>
      </c>
      <c r="B28" s="31">
        <v>2241.451</v>
      </c>
      <c r="C28" s="31">
        <v>2100.451</v>
      </c>
      <c r="D28" s="31">
        <v>1907.451</v>
      </c>
    </row>
    <row r="29" spans="1:7">
      <c r="A29" s="31">
        <v>2568.451</v>
      </c>
      <c r="B29" s="31">
        <v>3354.451</v>
      </c>
      <c r="C29" s="31">
        <v>3185.451</v>
      </c>
      <c r="D29" s="31">
        <v>2799.451</v>
      </c>
      <c r="F29" s="32" t="s">
        <v>85</v>
      </c>
      <c r="G29" s="33" t="s">
        <v>112</v>
      </c>
    </row>
    <row r="30" spans="1:7">
      <c r="A30" s="31">
        <v>2440.451</v>
      </c>
      <c r="B30" s="31">
        <v>3777.451</v>
      </c>
      <c r="C30" s="31">
        <v>3231.451</v>
      </c>
      <c r="D30" s="31">
        <v>4019.451</v>
      </c>
      <c r="F30" s="34"/>
      <c r="G30" s="35"/>
    </row>
    <row r="31" spans="1:7">
      <c r="A31" s="31">
        <v>3791.451</v>
      </c>
      <c r="B31" s="31">
        <v>2881.451</v>
      </c>
      <c r="C31" s="31">
        <v>2350.451</v>
      </c>
      <c r="D31" s="31">
        <v>4022.451</v>
      </c>
      <c r="F31" s="34" t="s">
        <v>100</v>
      </c>
      <c r="G31" s="35" t="s">
        <v>84</v>
      </c>
    </row>
    <row r="32" spans="1:7">
      <c r="A32" s="31">
        <v>4645.451</v>
      </c>
      <c r="B32" s="31">
        <v>2623.451</v>
      </c>
      <c r="C32" s="31">
        <v>3321.451</v>
      </c>
      <c r="D32" s="31">
        <v>2912.451</v>
      </c>
      <c r="F32" s="34" t="s">
        <v>88</v>
      </c>
      <c r="G32" s="35" t="s">
        <v>88</v>
      </c>
    </row>
    <row r="33" spans="1:7">
      <c r="A33" s="31">
        <v>2505.451</v>
      </c>
      <c r="B33" s="31">
        <v>2701.451</v>
      </c>
      <c r="C33" s="31">
        <v>1936.451</v>
      </c>
      <c r="D33" s="31">
        <v>2710.451</v>
      </c>
      <c r="F33" s="34" t="s">
        <v>101</v>
      </c>
      <c r="G33" s="35" t="s">
        <v>83</v>
      </c>
    </row>
    <row r="34" spans="1:7">
      <c r="A34" s="31">
        <v>2962.451</v>
      </c>
      <c r="B34" s="31">
        <v>2236.451</v>
      </c>
      <c r="C34" s="31">
        <v>2159.451</v>
      </c>
      <c r="D34" s="31">
        <v>1385.451</v>
      </c>
      <c r="F34" s="34"/>
      <c r="G34" s="35"/>
    </row>
    <row r="35" spans="1:7">
      <c r="A35" s="31">
        <v>3127.451</v>
      </c>
      <c r="B35" s="31">
        <v>3046.451</v>
      </c>
      <c r="C35" s="31">
        <v>3257.451</v>
      </c>
      <c r="D35" s="31">
        <v>3194.451</v>
      </c>
      <c r="F35" s="34" t="s">
        <v>90</v>
      </c>
      <c r="G35" s="35"/>
    </row>
    <row r="36" spans="1:7">
      <c r="A36" s="31">
        <v>3631.451</v>
      </c>
      <c r="B36" s="31">
        <v>1946.451</v>
      </c>
      <c r="C36" s="31">
        <v>3361.451</v>
      </c>
      <c r="D36" s="31">
        <v>1849.451</v>
      </c>
      <c r="F36" s="34" t="s">
        <v>91</v>
      </c>
      <c r="G36" s="35">
        <v>1.9E-3</v>
      </c>
    </row>
    <row r="37" spans="1:7">
      <c r="A37" s="31">
        <v>4701.451</v>
      </c>
      <c r="B37" s="31">
        <v>3030.451</v>
      </c>
      <c r="C37" s="31">
        <v>3295.451</v>
      </c>
      <c r="D37" s="31">
        <v>3758.451</v>
      </c>
      <c r="F37" s="34" t="s">
        <v>92</v>
      </c>
      <c r="G37" s="35" t="s">
        <v>114</v>
      </c>
    </row>
    <row r="38" spans="1:7">
      <c r="A38" s="31">
        <v>4251.451</v>
      </c>
      <c r="B38" s="31">
        <v>1732.451</v>
      </c>
      <c r="C38" s="31">
        <v>5232.451</v>
      </c>
      <c r="D38" s="31">
        <v>1829.451</v>
      </c>
      <c r="F38" s="34" t="s">
        <v>94</v>
      </c>
      <c r="G38" s="35" t="s">
        <v>106</v>
      </c>
    </row>
    <row r="39" spans="1:7">
      <c r="A39" s="31">
        <v>4376.451</v>
      </c>
      <c r="B39" s="31">
        <v>2480.451</v>
      </c>
      <c r="C39" s="31">
        <v>2441.451</v>
      </c>
      <c r="D39" s="31">
        <v>1852.451</v>
      </c>
      <c r="F39" s="34" t="s">
        <v>96</v>
      </c>
      <c r="G39" s="35" t="s">
        <v>97</v>
      </c>
    </row>
    <row r="40" spans="1:7" ht="15.75" thickBot="1">
      <c r="A40" s="31">
        <v>5174.451</v>
      </c>
      <c r="B40" s="31">
        <v>1867.451</v>
      </c>
      <c r="C40" s="31">
        <v>4355.451</v>
      </c>
      <c r="D40" s="31">
        <v>2245.451</v>
      </c>
      <c r="F40" s="36" t="s">
        <v>98</v>
      </c>
      <c r="G40" s="37" t="s">
        <v>115</v>
      </c>
    </row>
    <row r="41" spans="1:7">
      <c r="A41" s="31">
        <v>5119.451</v>
      </c>
      <c r="B41" s="31">
        <v>1807.451</v>
      </c>
      <c r="C41" s="31">
        <v>2853.451</v>
      </c>
      <c r="D41" s="31">
        <v>1660.451</v>
      </c>
    </row>
    <row r="42" spans="1:7">
      <c r="A42" s="31">
        <v>4605.451</v>
      </c>
      <c r="B42" s="31">
        <v>1264.451</v>
      </c>
      <c r="C42" s="31">
        <v>6719.451</v>
      </c>
      <c r="D42" s="31">
        <v>1501.451</v>
      </c>
    </row>
    <row r="43" spans="1:7">
      <c r="A43" s="31">
        <v>3922.451</v>
      </c>
      <c r="B43" s="31">
        <v>1302.451</v>
      </c>
      <c r="C43" s="31">
        <v>5155.451</v>
      </c>
      <c r="D43" s="31">
        <v>1723.451</v>
      </c>
    </row>
    <row r="44" spans="1:7">
      <c r="A44" s="31">
        <v>3384.451</v>
      </c>
      <c r="B44" s="31">
        <v>1529.451</v>
      </c>
      <c r="C44" s="31">
        <v>3286.451</v>
      </c>
      <c r="D44" s="31">
        <v>1546.451</v>
      </c>
    </row>
    <row r="45" spans="1:7">
      <c r="A45" s="31">
        <v>2254.451</v>
      </c>
      <c r="B45" s="31">
        <v>1015.451</v>
      </c>
      <c r="C45" s="31">
        <v>2068.451</v>
      </c>
      <c r="D45" s="31">
        <v>917.45079999999996</v>
      </c>
    </row>
    <row r="46" spans="1:7">
      <c r="A46" s="31">
        <v>5304.451</v>
      </c>
      <c r="B46" s="31">
        <v>1571.451</v>
      </c>
      <c r="C46" s="31">
        <v>2546.451</v>
      </c>
      <c r="D46" s="31">
        <v>1615.451</v>
      </c>
    </row>
    <row r="47" spans="1:7">
      <c r="A47" s="31">
        <v>4037.451</v>
      </c>
      <c r="B47" s="31">
        <v>1827.451</v>
      </c>
      <c r="C47" s="31">
        <v>4583.451</v>
      </c>
      <c r="D47" s="31">
        <v>1839.451</v>
      </c>
    </row>
    <row r="48" spans="1:7">
      <c r="A48" s="31">
        <v>4307.451</v>
      </c>
      <c r="B48" s="31">
        <v>3751.451</v>
      </c>
      <c r="C48" s="31">
        <v>3286.451</v>
      </c>
      <c r="D48" s="31">
        <v>1564.451</v>
      </c>
    </row>
    <row r="49" spans="1:4">
      <c r="A49" s="31">
        <v>4194.451</v>
      </c>
      <c r="B49" s="31">
        <v>1411.451</v>
      </c>
      <c r="C49" s="31">
        <v>2273.451</v>
      </c>
      <c r="D49" s="31">
        <v>985.45079999999996</v>
      </c>
    </row>
    <row r="50" spans="1:4">
      <c r="A50" s="31">
        <v>3363.451</v>
      </c>
      <c r="B50" s="31">
        <v>2080.451</v>
      </c>
      <c r="C50" s="31">
        <v>3798.451</v>
      </c>
      <c r="D50" s="31">
        <v>2370.451</v>
      </c>
    </row>
    <row r="51" spans="1:4">
      <c r="A51" s="31">
        <v>4433.451</v>
      </c>
      <c r="B51" s="31">
        <v>2276.451</v>
      </c>
      <c r="C51" s="31">
        <v>3206.451</v>
      </c>
      <c r="D51" s="31">
        <v>2274.451</v>
      </c>
    </row>
    <row r="52" spans="1:4">
      <c r="A52" s="31">
        <v>5337.451</v>
      </c>
      <c r="B52" s="31">
        <v>1165.451</v>
      </c>
      <c r="C52" s="31">
        <v>6281.451</v>
      </c>
      <c r="D52" s="31">
        <v>1516.451</v>
      </c>
    </row>
    <row r="53" spans="1:4">
      <c r="A53" s="31"/>
      <c r="B53" s="31">
        <v>3209.451</v>
      </c>
      <c r="C53" s="31"/>
      <c r="D53" s="31">
        <v>2591.451</v>
      </c>
    </row>
    <row r="54" spans="1:4">
      <c r="A54" s="31"/>
      <c r="B54" s="31">
        <v>1589.451</v>
      </c>
      <c r="C54" s="31"/>
      <c r="D54" s="31">
        <v>2030.451</v>
      </c>
    </row>
    <row r="55" spans="1:4">
      <c r="A55" s="31"/>
      <c r="B55" s="31">
        <v>1354.451</v>
      </c>
      <c r="C55" s="31"/>
      <c r="D55" s="31">
        <v>1381.451</v>
      </c>
    </row>
    <row r="56" spans="1:4">
      <c r="A56" s="31"/>
      <c r="B56" s="31">
        <v>3119.451</v>
      </c>
      <c r="C56" s="31"/>
      <c r="D56" s="31">
        <v>3437.451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6145" r:id="rId3">
          <objectPr defaultSize="0" autoPict="0" r:id="rId4">
            <anchor moveWithCells="1">
              <from>
                <xdr:col>4</xdr:col>
                <xdr:colOff>504825</xdr:colOff>
                <xdr:row>1</xdr:row>
                <xdr:rowOff>47625</xdr:rowOff>
              </from>
              <to>
                <xdr:col>8</xdr:col>
                <xdr:colOff>561975</xdr:colOff>
                <xdr:row>13</xdr:row>
                <xdr:rowOff>104775</xdr:rowOff>
              </to>
            </anchor>
          </objectPr>
        </oleObject>
      </mc:Choice>
      <mc:Fallback>
        <oleObject progId="Prism9.Document" shapeId="61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F83FB-9740-4D7E-8557-C49CDC27D48A}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4EB96-3144-43F9-A7C8-A255DB885208}">
  <dimension ref="A1:J14"/>
  <sheetViews>
    <sheetView workbookViewId="0">
      <selection activeCell="I19" sqref="I19"/>
    </sheetView>
  </sheetViews>
  <sheetFormatPr defaultRowHeight="15"/>
  <sheetData>
    <row r="1" spans="1:10">
      <c r="A1" t="s">
        <v>282</v>
      </c>
    </row>
    <row r="2" spans="1:10" ht="15.75" thickBot="1">
      <c r="A2" t="s">
        <v>116</v>
      </c>
    </row>
    <row r="3" spans="1:10">
      <c r="A3" s="16" t="s">
        <v>117</v>
      </c>
      <c r="B3" s="38" t="s">
        <v>83</v>
      </c>
      <c r="C3" s="38" t="s">
        <v>84</v>
      </c>
      <c r="I3" s="39" t="s">
        <v>85</v>
      </c>
      <c r="J3" s="40" t="s">
        <v>118</v>
      </c>
    </row>
    <row r="4" spans="1:10">
      <c r="A4" s="16">
        <v>1</v>
      </c>
      <c r="B4" s="41">
        <v>80</v>
      </c>
      <c r="C4" s="41">
        <v>16.66667</v>
      </c>
      <c r="I4" s="42"/>
      <c r="J4" s="43"/>
    </row>
    <row r="5" spans="1:10">
      <c r="A5" s="16">
        <v>2</v>
      </c>
      <c r="B5" s="41">
        <v>84.615380000000002</v>
      </c>
      <c r="C5" s="41">
        <v>25</v>
      </c>
      <c r="I5" s="42" t="s">
        <v>101</v>
      </c>
      <c r="J5" s="43" t="s">
        <v>84</v>
      </c>
    </row>
    <row r="6" spans="1:10">
      <c r="A6" s="16">
        <v>3</v>
      </c>
      <c r="B6" s="41">
        <v>80</v>
      </c>
      <c r="C6" s="41">
        <v>11.11111</v>
      </c>
      <c r="I6" s="42" t="s">
        <v>88</v>
      </c>
      <c r="J6" s="43" t="s">
        <v>88</v>
      </c>
    </row>
    <row r="7" spans="1:10">
      <c r="A7" s="16">
        <v>4</v>
      </c>
      <c r="B7" s="41">
        <v>77.777780000000007</v>
      </c>
      <c r="C7" s="41">
        <v>11.11111</v>
      </c>
      <c r="I7" s="42" t="s">
        <v>87</v>
      </c>
      <c r="J7" s="43" t="s">
        <v>83</v>
      </c>
    </row>
    <row r="8" spans="1:10">
      <c r="A8" s="16">
        <v>5</v>
      </c>
      <c r="B8" s="41">
        <v>83.333330000000004</v>
      </c>
      <c r="C8" s="41">
        <v>11.11111</v>
      </c>
      <c r="I8" s="42"/>
      <c r="J8" s="43"/>
    </row>
    <row r="9" spans="1:10">
      <c r="A9" s="16">
        <v>6</v>
      </c>
      <c r="B9" s="41">
        <v>92.307689999999994</v>
      </c>
      <c r="C9" s="41">
        <v>12.5</v>
      </c>
      <c r="I9" s="42" t="s">
        <v>90</v>
      </c>
      <c r="J9" s="43"/>
    </row>
    <row r="10" spans="1:10">
      <c r="A10" s="16">
        <v>7</v>
      </c>
      <c r="B10" s="41">
        <v>87.5</v>
      </c>
      <c r="C10" s="41">
        <v>11.11111</v>
      </c>
      <c r="I10" s="42" t="s">
        <v>91</v>
      </c>
      <c r="J10" s="43" t="s">
        <v>108</v>
      </c>
    </row>
    <row r="11" spans="1:10">
      <c r="A11" s="16">
        <v>8</v>
      </c>
      <c r="B11" s="41">
        <v>90</v>
      </c>
      <c r="C11" s="41">
        <v>11.764709999999999</v>
      </c>
      <c r="I11" s="42" t="s">
        <v>92</v>
      </c>
      <c r="J11" s="43" t="s">
        <v>109</v>
      </c>
    </row>
    <row r="12" spans="1:10">
      <c r="A12" s="16">
        <v>9</v>
      </c>
      <c r="B12" s="41">
        <v>92.307689999999994</v>
      </c>
      <c r="C12" s="41">
        <v>12.5</v>
      </c>
      <c r="I12" s="42" t="s">
        <v>94</v>
      </c>
      <c r="J12" s="43" t="s">
        <v>106</v>
      </c>
    </row>
    <row r="13" spans="1:10">
      <c r="A13" s="16">
        <v>10</v>
      </c>
      <c r="B13" s="41">
        <v>87.5</v>
      </c>
      <c r="C13" s="41">
        <v>16.66667</v>
      </c>
      <c r="I13" s="42" t="s">
        <v>96</v>
      </c>
      <c r="J13" s="43" t="s">
        <v>97</v>
      </c>
    </row>
    <row r="14" spans="1:10" ht="15.75" thickBot="1">
      <c r="A14" s="16">
        <v>11</v>
      </c>
      <c r="B14" s="41">
        <v>85.534189999999995</v>
      </c>
      <c r="C14" s="41">
        <v>13.95425</v>
      </c>
      <c r="I14" s="44" t="s">
        <v>98</v>
      </c>
      <c r="J14" s="45" t="s">
        <v>119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8193" r:id="rId3">
          <objectPr defaultSize="0" autoPict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7</xdr:col>
                <xdr:colOff>142875</xdr:colOff>
                <xdr:row>12</xdr:row>
                <xdr:rowOff>161925</xdr:rowOff>
              </to>
            </anchor>
          </objectPr>
        </oleObject>
      </mc:Choice>
      <mc:Fallback>
        <oleObject progId="Prism9.Document" shapeId="819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D0EB-1A16-4358-9B65-20CDCF1DE08F}">
  <dimension ref="A2:H43"/>
  <sheetViews>
    <sheetView workbookViewId="0">
      <selection activeCell="K17" sqref="K17"/>
    </sheetView>
  </sheetViews>
  <sheetFormatPr defaultRowHeight="15"/>
  <sheetData>
    <row r="2" spans="1:8" ht="15.75" thickBot="1">
      <c r="A2" t="s">
        <v>120</v>
      </c>
    </row>
    <row r="3" spans="1:8">
      <c r="A3" s="46" t="s">
        <v>83</v>
      </c>
      <c r="B3" s="46" t="s">
        <v>84</v>
      </c>
      <c r="G3" s="39" t="s">
        <v>85</v>
      </c>
      <c r="H3" s="40" t="s">
        <v>120</v>
      </c>
    </row>
    <row r="4" spans="1:8">
      <c r="A4" s="47">
        <v>1.0456768160000001</v>
      </c>
      <c r="B4" s="47">
        <v>0.32480999100000002</v>
      </c>
      <c r="G4" s="42"/>
      <c r="H4" s="43"/>
    </row>
    <row r="5" spans="1:8">
      <c r="A5" s="47">
        <v>1.2805384470000001</v>
      </c>
      <c r="B5" s="47">
        <v>0.40461243600000002</v>
      </c>
      <c r="G5" s="42" t="s">
        <v>87</v>
      </c>
      <c r="H5" s="43" t="s">
        <v>84</v>
      </c>
    </row>
    <row r="6" spans="1:8">
      <c r="A6" s="47">
        <v>1.194063307</v>
      </c>
      <c r="B6" s="47">
        <v>0.21857462599999999</v>
      </c>
      <c r="G6" s="42" t="s">
        <v>88</v>
      </c>
      <c r="H6" s="43" t="s">
        <v>88</v>
      </c>
    </row>
    <row r="7" spans="1:8">
      <c r="A7" s="47">
        <v>1.0442672230000001</v>
      </c>
      <c r="B7" s="47">
        <v>0.201538726</v>
      </c>
      <c r="G7" s="42" t="s">
        <v>89</v>
      </c>
      <c r="H7" s="43" t="s">
        <v>83</v>
      </c>
    </row>
    <row r="8" spans="1:8">
      <c r="A8" s="47">
        <v>1.0514271369999999</v>
      </c>
      <c r="B8" s="47">
        <v>0.25094802399999999</v>
      </c>
      <c r="G8" s="42"/>
      <c r="H8" s="43"/>
    </row>
    <row r="9" spans="1:8">
      <c r="A9" s="47">
        <v>1.0233612679999999</v>
      </c>
      <c r="B9" s="47">
        <v>0.26663838499999998</v>
      </c>
      <c r="G9" s="42" t="s">
        <v>90</v>
      </c>
      <c r="H9" s="43"/>
    </row>
    <row r="10" spans="1:8">
      <c r="A10" s="47">
        <v>1.183289611</v>
      </c>
      <c r="B10" s="47">
        <v>0.18503829899999999</v>
      </c>
      <c r="G10" s="42" t="s">
        <v>91</v>
      </c>
      <c r="H10" s="43" t="s">
        <v>108</v>
      </c>
    </row>
    <row r="11" spans="1:8">
      <c r="A11" s="47">
        <v>1.0824863929999999</v>
      </c>
      <c r="B11" s="47">
        <v>0.28386498599999999</v>
      </c>
      <c r="G11" s="42" t="s">
        <v>92</v>
      </c>
      <c r="H11" s="43" t="s">
        <v>109</v>
      </c>
    </row>
    <row r="12" spans="1:8">
      <c r="A12" s="47"/>
      <c r="B12" s="47">
        <v>0.25667967899999999</v>
      </c>
      <c r="G12" s="42" t="s">
        <v>94</v>
      </c>
      <c r="H12" s="43" t="s">
        <v>106</v>
      </c>
    </row>
    <row r="13" spans="1:8">
      <c r="A13" s="47"/>
      <c r="B13" s="47">
        <v>0.39047385600000001</v>
      </c>
      <c r="G13" s="42" t="s">
        <v>96</v>
      </c>
      <c r="H13" s="43" t="s">
        <v>97</v>
      </c>
    </row>
    <row r="14" spans="1:8" ht="15.75" thickBot="1">
      <c r="G14" s="44" t="s">
        <v>98</v>
      </c>
      <c r="H14" s="45" t="s">
        <v>121</v>
      </c>
    </row>
    <row r="15" spans="1:8">
      <c r="A15" t="s">
        <v>122</v>
      </c>
    </row>
    <row r="16" spans="1:8" ht="15.75" thickBot="1">
      <c r="A16" s="46" t="s">
        <v>83</v>
      </c>
      <c r="B16" s="46" t="s">
        <v>84</v>
      </c>
    </row>
    <row r="17" spans="1:8">
      <c r="A17" s="47">
        <v>1.2453503909999999</v>
      </c>
      <c r="B17" s="47">
        <v>0.34671000299999999</v>
      </c>
      <c r="G17" s="39" t="s">
        <v>85</v>
      </c>
      <c r="H17" s="40" t="s">
        <v>122</v>
      </c>
    </row>
    <row r="18" spans="1:8">
      <c r="A18" s="47">
        <v>0.88697588400000005</v>
      </c>
      <c r="B18" s="47">
        <v>0.206136022</v>
      </c>
      <c r="G18" s="42"/>
      <c r="H18" s="43"/>
    </row>
    <row r="19" spans="1:8">
      <c r="A19" s="47">
        <v>1.168847762</v>
      </c>
      <c r="B19" s="47">
        <v>0.26876352599999997</v>
      </c>
      <c r="G19" s="42" t="s">
        <v>87</v>
      </c>
      <c r="H19" s="43" t="s">
        <v>84</v>
      </c>
    </row>
    <row r="20" spans="1:8">
      <c r="A20" s="47">
        <v>0.98904026</v>
      </c>
      <c r="B20" s="47">
        <v>0.35615839599999999</v>
      </c>
      <c r="G20" s="42" t="s">
        <v>88</v>
      </c>
      <c r="H20" s="43" t="s">
        <v>88</v>
      </c>
    </row>
    <row r="21" spans="1:8">
      <c r="A21" s="47">
        <v>1.080991598</v>
      </c>
      <c r="B21" s="47">
        <v>0.25483460099999999</v>
      </c>
      <c r="G21" s="42" t="s">
        <v>89</v>
      </c>
      <c r="H21" s="43" t="s">
        <v>83</v>
      </c>
    </row>
    <row r="22" spans="1:8">
      <c r="A22" s="47">
        <v>1.040414521</v>
      </c>
      <c r="B22" s="47">
        <v>0.227239525</v>
      </c>
      <c r="G22" s="42"/>
      <c r="H22" s="43"/>
    </row>
    <row r="23" spans="1:8">
      <c r="A23" s="47">
        <v>1.411441122</v>
      </c>
      <c r="B23" s="47">
        <v>0.24649655700000001</v>
      </c>
      <c r="G23" s="42" t="s">
        <v>90</v>
      </c>
      <c r="H23" s="43"/>
    </row>
    <row r="24" spans="1:8">
      <c r="A24" s="47">
        <v>0.87430307100000004</v>
      </c>
      <c r="B24" s="47">
        <v>0.17227181599999999</v>
      </c>
      <c r="G24" s="42" t="s">
        <v>91</v>
      </c>
      <c r="H24" s="43" t="s">
        <v>108</v>
      </c>
    </row>
    <row r="25" spans="1:8">
      <c r="A25" s="47">
        <v>0.92606642100000003</v>
      </c>
      <c r="B25" s="47">
        <v>0.35055293900000001</v>
      </c>
      <c r="G25" s="42" t="s">
        <v>92</v>
      </c>
      <c r="H25" s="43" t="s">
        <v>109</v>
      </c>
    </row>
    <row r="26" spans="1:8">
      <c r="A26" s="47">
        <v>1.339253662</v>
      </c>
      <c r="B26" s="47">
        <v>0.26360623500000002</v>
      </c>
      <c r="G26" s="42" t="s">
        <v>94</v>
      </c>
      <c r="H26" s="43" t="s">
        <v>106</v>
      </c>
    </row>
    <row r="27" spans="1:8">
      <c r="A27" s="47"/>
      <c r="B27" s="47">
        <v>0.24855550600000001</v>
      </c>
      <c r="G27" s="42" t="s">
        <v>96</v>
      </c>
      <c r="H27" s="43" t="s">
        <v>97</v>
      </c>
    </row>
    <row r="28" spans="1:8" ht="15.75" thickBot="1">
      <c r="A28" s="47"/>
      <c r="B28" s="47">
        <v>0.27931889500000001</v>
      </c>
      <c r="G28" s="44" t="s">
        <v>98</v>
      </c>
      <c r="H28" s="45" t="s">
        <v>123</v>
      </c>
    </row>
    <row r="30" spans="1:8" ht="15.75" thickBot="1"/>
    <row r="31" spans="1:8">
      <c r="A31" s="46" t="s">
        <v>83</v>
      </c>
      <c r="B31" s="46" t="s">
        <v>84</v>
      </c>
      <c r="G31" s="39" t="s">
        <v>85</v>
      </c>
      <c r="H31" s="40" t="s">
        <v>124</v>
      </c>
    </row>
    <row r="32" spans="1:8">
      <c r="A32" s="47">
        <v>1.665796278</v>
      </c>
      <c r="B32" s="47">
        <v>8.2211032000000003E-2</v>
      </c>
      <c r="G32" s="42"/>
      <c r="H32" s="43"/>
    </row>
    <row r="33" spans="1:8">
      <c r="A33" s="47">
        <v>1.059328346</v>
      </c>
      <c r="B33" s="47">
        <v>7.5441753E-2</v>
      </c>
      <c r="G33" s="42" t="s">
        <v>87</v>
      </c>
      <c r="H33" s="43" t="s">
        <v>84</v>
      </c>
    </row>
    <row r="34" spans="1:8">
      <c r="A34" s="47">
        <v>1.8732071640000001</v>
      </c>
      <c r="B34" s="47">
        <v>7.4535724999999997E-2</v>
      </c>
      <c r="G34" s="42" t="s">
        <v>88</v>
      </c>
      <c r="H34" s="43" t="s">
        <v>88</v>
      </c>
    </row>
    <row r="35" spans="1:8">
      <c r="A35" s="47">
        <v>1.647267673</v>
      </c>
      <c r="B35" s="47">
        <v>4.5206564999999997E-2</v>
      </c>
      <c r="G35" s="42" t="s">
        <v>89</v>
      </c>
      <c r="H35" s="43" t="s">
        <v>83</v>
      </c>
    </row>
    <row r="36" spans="1:8">
      <c r="A36" s="47">
        <v>1.1475865089999999</v>
      </c>
      <c r="B36" s="47">
        <v>1.2507838E-2</v>
      </c>
      <c r="G36" s="42"/>
      <c r="H36" s="43"/>
    </row>
    <row r="37" spans="1:8">
      <c r="A37" s="47">
        <v>1.3916778780000001</v>
      </c>
      <c r="B37" s="47">
        <v>8.9500110000000008E-3</v>
      </c>
      <c r="G37" s="42" t="s">
        <v>90</v>
      </c>
      <c r="H37" s="43"/>
    </row>
    <row r="38" spans="1:8">
      <c r="A38" s="47">
        <v>1.1669776839999999</v>
      </c>
      <c r="B38" s="47">
        <v>1.5913521E-2</v>
      </c>
      <c r="G38" s="42" t="s">
        <v>91</v>
      </c>
      <c r="H38" s="43" t="s">
        <v>108</v>
      </c>
    </row>
    <row r="39" spans="1:8">
      <c r="A39" s="47">
        <v>1.2271579050000001</v>
      </c>
      <c r="B39" s="47">
        <v>1.8071697000000001E-2</v>
      </c>
      <c r="G39" s="42" t="s">
        <v>92</v>
      </c>
      <c r="H39" s="43" t="s">
        <v>109</v>
      </c>
    </row>
    <row r="40" spans="1:8">
      <c r="A40" s="47">
        <v>1.2268259450000001</v>
      </c>
      <c r="B40" s="47">
        <v>1.7263067E-2</v>
      </c>
      <c r="G40" s="42" t="s">
        <v>94</v>
      </c>
      <c r="H40" s="43" t="s">
        <v>106</v>
      </c>
    </row>
    <row r="41" spans="1:8">
      <c r="A41" s="47">
        <v>1.3140492239999999</v>
      </c>
      <c r="B41" s="47">
        <v>1.6920965E-2</v>
      </c>
      <c r="G41" s="42" t="s">
        <v>96</v>
      </c>
      <c r="H41" s="43" t="s">
        <v>97</v>
      </c>
    </row>
    <row r="42" spans="1:8" ht="15.75" thickBot="1">
      <c r="A42" s="47">
        <v>1.160246248</v>
      </c>
      <c r="B42" s="47">
        <v>3.3107862000000002E-2</v>
      </c>
      <c r="G42" s="44" t="s">
        <v>98</v>
      </c>
      <c r="H42" s="45" t="s">
        <v>125</v>
      </c>
    </row>
    <row r="43" spans="1:8">
      <c r="A43" s="47"/>
      <c r="B43" s="47">
        <v>2.3203185000000001E-2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9217" r:id="rId3">
          <objectPr defaultSize="0" autoPict="0" r:id="rId4">
            <anchor moveWithCells="1">
              <from>
                <xdr:col>2</xdr:col>
                <xdr:colOff>314325</xdr:colOff>
                <xdr:row>2</xdr:row>
                <xdr:rowOff>9525</xdr:rowOff>
              </from>
              <to>
                <xdr:col>5</xdr:col>
                <xdr:colOff>257175</xdr:colOff>
                <xdr:row>13</xdr:row>
                <xdr:rowOff>9525</xdr:rowOff>
              </to>
            </anchor>
          </objectPr>
        </oleObject>
      </mc:Choice>
      <mc:Fallback>
        <oleObject progId="Prism9.Document" shapeId="9217" r:id="rId3"/>
      </mc:Fallback>
    </mc:AlternateContent>
    <mc:AlternateContent xmlns:mc="http://schemas.openxmlformats.org/markup-compatibility/2006">
      <mc:Choice Requires="x14">
        <oleObject progId="Prism9.Document" shapeId="9218" r:id="rId5">
          <objectPr defaultSize="0" autoPict="0" r:id="rId6">
            <anchor moveWithCells="1">
              <from>
                <xdr:col>2</xdr:col>
                <xdr:colOff>266700</xdr:colOff>
                <xdr:row>15</xdr:row>
                <xdr:rowOff>85725</xdr:rowOff>
              </from>
              <to>
                <xdr:col>5</xdr:col>
                <xdr:colOff>276225</xdr:colOff>
                <xdr:row>28</xdr:row>
                <xdr:rowOff>66675</xdr:rowOff>
              </to>
            </anchor>
          </objectPr>
        </oleObject>
      </mc:Choice>
      <mc:Fallback>
        <oleObject progId="Prism9.Document" shapeId="9218" r:id="rId5"/>
      </mc:Fallback>
    </mc:AlternateContent>
    <mc:AlternateContent xmlns:mc="http://schemas.openxmlformats.org/markup-compatibility/2006">
      <mc:Choice Requires="x14">
        <oleObject progId="Prism9.Document" shapeId="9219" r:id="rId7">
          <objectPr defaultSize="0" autoPict="0" r:id="rId8">
            <anchor moveWithCells="1">
              <from>
                <xdr:col>2</xdr:col>
                <xdr:colOff>247650</xdr:colOff>
                <xdr:row>30</xdr:row>
                <xdr:rowOff>66675</xdr:rowOff>
              </from>
              <to>
                <xdr:col>5</xdr:col>
                <xdr:colOff>314325</xdr:colOff>
                <xdr:row>41</xdr:row>
                <xdr:rowOff>161925</xdr:rowOff>
              </to>
            </anchor>
          </objectPr>
        </oleObject>
      </mc:Choice>
      <mc:Fallback>
        <oleObject progId="Prism9.Document" shapeId="9219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Fig 1B</vt:lpstr>
      <vt:lpstr>Fig 1D</vt:lpstr>
      <vt:lpstr>Fig 2B &amp; C</vt:lpstr>
      <vt:lpstr>Fig 3A</vt:lpstr>
      <vt:lpstr>Fig 3B</vt:lpstr>
      <vt:lpstr>Fig 3C</vt:lpstr>
      <vt:lpstr>Fig 4A</vt:lpstr>
      <vt:lpstr>Fig 4C</vt:lpstr>
      <vt:lpstr>Fig 5B</vt:lpstr>
      <vt:lpstr>Fig 5D</vt:lpstr>
      <vt:lpstr>Fig 6A</vt:lpstr>
      <vt:lpstr>Fig 6B</vt:lpstr>
      <vt:lpstr>Fig 6C</vt:lpstr>
      <vt:lpstr>Fig 6D</vt:lpstr>
      <vt:lpstr>Fig 7B</vt:lpstr>
      <vt:lpstr>Fig 8B</vt:lpstr>
      <vt:lpstr>Fig 8C</vt:lpstr>
      <vt:lpstr>Fig 8D</vt:lpstr>
      <vt:lpstr>Fig 8E</vt:lpstr>
      <vt:lpstr>Fig S2C</vt:lpstr>
      <vt:lpstr>Fig S3B</vt:lpstr>
      <vt:lpstr>Fig S4B</vt:lpstr>
      <vt:lpstr>Fig S5</vt:lpstr>
      <vt:lpstr>Fig S6A</vt:lpstr>
      <vt:lpstr>Fig S7A</vt:lpstr>
      <vt:lpstr>Fig S7B</vt:lpstr>
      <vt:lpstr>Fig S8A, B, E</vt:lpstr>
      <vt:lpstr>Fig S8C</vt:lpstr>
      <vt:lpstr>Fig S8D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AC-PC</dc:creator>
  <cp:lastModifiedBy>S Kim</cp:lastModifiedBy>
  <dcterms:created xsi:type="dcterms:W3CDTF">2022-06-08T14:50:00Z</dcterms:created>
  <dcterms:modified xsi:type="dcterms:W3CDTF">2023-05-14T21:05:33Z</dcterms:modified>
</cp:coreProperties>
</file>